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Documents\Виконання бюджету 2026\за 1 півріччя 2026 року\"/>
    </mc:Choice>
  </mc:AlternateContent>
  <xr:revisionPtr revIDLastSave="0" documentId="13_ncr:1_{8423C4EA-BDB1-4689-8FDA-9B915CB30B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Print_Titles" localSheetId="0">Лист1!$A:$C</definedName>
    <definedName name="_xlnm.Print_Area" localSheetId="0">Лист1!$A$1:$K$158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1" l="1"/>
  <c r="I93" i="1"/>
  <c r="J93" i="1"/>
  <c r="K93" i="1"/>
  <c r="K148" i="1"/>
  <c r="K149" i="1"/>
  <c r="I147" i="1"/>
  <c r="I148" i="1"/>
  <c r="H147" i="1"/>
  <c r="H148" i="1"/>
  <c r="K147" i="1"/>
  <c r="J147" i="1"/>
  <c r="J112" i="1"/>
  <c r="K112" i="1"/>
  <c r="K105" i="1"/>
  <c r="J105" i="1"/>
  <c r="I105" i="1"/>
  <c r="H105" i="1"/>
  <c r="D62" i="1" l="1"/>
  <c r="E69" i="1"/>
  <c r="D69" i="1"/>
  <c r="D70" i="1"/>
  <c r="D104" i="1"/>
  <c r="D89" i="1"/>
  <c r="D86" i="1"/>
  <c r="D21" i="1"/>
  <c r="F147" i="1"/>
  <c r="G147" i="1"/>
  <c r="E147" i="1"/>
  <c r="G89" i="1"/>
  <c r="G104" i="1"/>
  <c r="G86" i="1"/>
  <c r="H112" i="1"/>
  <c r="I112" i="1"/>
  <c r="G21" i="1"/>
  <c r="F104" i="1" l="1"/>
  <c r="E104" i="1"/>
  <c r="I98" i="1"/>
  <c r="I100" i="1"/>
  <c r="I101" i="1"/>
  <c r="I102" i="1"/>
  <c r="I49" i="1"/>
  <c r="I50" i="1"/>
  <c r="I52" i="1"/>
  <c r="I53" i="1"/>
  <c r="H49" i="1"/>
  <c r="H50" i="1"/>
  <c r="H52" i="1"/>
  <c r="H53" i="1"/>
  <c r="K95" i="1"/>
  <c r="K96" i="1"/>
  <c r="K97" i="1"/>
  <c r="K98" i="1"/>
  <c r="K100" i="1"/>
  <c r="K101" i="1"/>
  <c r="K102" i="1"/>
  <c r="K103" i="1"/>
  <c r="J90" i="1"/>
  <c r="J91" i="1"/>
  <c r="J92" i="1"/>
  <c r="I88" i="1"/>
  <c r="I90" i="1"/>
  <c r="I91" i="1"/>
  <c r="I92" i="1"/>
  <c r="H88" i="1"/>
  <c r="H90" i="1"/>
  <c r="H91" i="1"/>
  <c r="H92" i="1"/>
  <c r="K92" i="1"/>
  <c r="K91" i="1"/>
  <c r="I111" i="1"/>
  <c r="I113" i="1"/>
  <c r="H111" i="1"/>
  <c r="H113" i="1"/>
  <c r="J113" i="1"/>
  <c r="K113" i="1"/>
  <c r="I68" i="1"/>
  <c r="J68" i="1"/>
  <c r="K68" i="1"/>
  <c r="F142" i="1"/>
  <c r="G142" i="1"/>
  <c r="E142" i="1"/>
  <c r="K143" i="1"/>
  <c r="K144" i="1"/>
  <c r="K145" i="1"/>
  <c r="J145" i="1"/>
  <c r="I145" i="1"/>
  <c r="H145" i="1"/>
  <c r="H68" i="1" l="1"/>
  <c r="F62" i="1"/>
  <c r="G62" i="1"/>
  <c r="F89" i="1"/>
  <c r="E62" i="1"/>
  <c r="E89" i="1"/>
  <c r="D152" i="1"/>
  <c r="D146" i="1"/>
  <c r="D142" i="1"/>
  <c r="K142" i="1" s="1"/>
  <c r="D138" i="1"/>
  <c r="D137" i="1" s="1"/>
  <c r="D136" i="1" s="1"/>
  <c r="D133" i="1"/>
  <c r="D128" i="1"/>
  <c r="D124" i="1"/>
  <c r="D123" i="1" s="1"/>
  <c r="D119" i="1"/>
  <c r="D118" i="1" s="1"/>
  <c r="D117" i="1" s="1"/>
  <c r="D99" i="1"/>
  <c r="D81" i="1"/>
  <c r="D80" i="1" s="1"/>
  <c r="D76" i="1"/>
  <c r="D74" i="1"/>
  <c r="D59" i="1"/>
  <c r="D54" i="1"/>
  <c r="D51" i="1"/>
  <c r="D40" i="1"/>
  <c r="D36" i="1"/>
  <c r="D34" i="1"/>
  <c r="D32" i="1"/>
  <c r="D29" i="1"/>
  <c r="D24" i="1"/>
  <c r="D15" i="1"/>
  <c r="D14" i="1" s="1"/>
  <c r="I103" i="1"/>
  <c r="H103" i="1"/>
  <c r="H102" i="1"/>
  <c r="D58" i="1" l="1"/>
  <c r="D31" i="1"/>
  <c r="H89" i="1"/>
  <c r="I89" i="1"/>
  <c r="D141" i="1"/>
  <c r="D140" i="1" s="1"/>
  <c r="D23" i="1"/>
  <c r="D39" i="1"/>
  <c r="D85" i="1"/>
  <c r="D127" i="1"/>
  <c r="D122" i="1" s="1"/>
  <c r="D154" i="1" s="1"/>
  <c r="D84" i="1"/>
  <c r="E146" i="1"/>
  <c r="J95" i="1"/>
  <c r="J96" i="1"/>
  <c r="J97" i="1"/>
  <c r="J98" i="1"/>
  <c r="J100" i="1"/>
  <c r="J101" i="1"/>
  <c r="J102" i="1"/>
  <c r="J103" i="1"/>
  <c r="K90" i="1"/>
  <c r="K88" i="1"/>
  <c r="J88" i="1"/>
  <c r="H97" i="1"/>
  <c r="I97" i="1"/>
  <c r="D13" i="1" l="1"/>
  <c r="D114" i="1" s="1"/>
  <c r="D155" i="1"/>
  <c r="I20" i="1"/>
  <c r="J20" i="1"/>
  <c r="K20" i="1"/>
  <c r="F146" i="1"/>
  <c r="G146" i="1"/>
  <c r="F138" i="1"/>
  <c r="F137" i="1" s="1"/>
  <c r="F136" i="1" s="1"/>
  <c r="F133" i="1"/>
  <c r="F128" i="1"/>
  <c r="F124" i="1"/>
  <c r="F123" i="1" s="1"/>
  <c r="F119" i="1"/>
  <c r="F118" i="1" s="1"/>
  <c r="F117" i="1" s="1"/>
  <c r="J149" i="1"/>
  <c r="H149" i="1"/>
  <c r="I149" i="1"/>
  <c r="J143" i="1"/>
  <c r="J144" i="1"/>
  <c r="I143" i="1"/>
  <c r="I144" i="1"/>
  <c r="H143" i="1"/>
  <c r="H144" i="1"/>
  <c r="E141" i="1"/>
  <c r="F36" i="1"/>
  <c r="G36" i="1"/>
  <c r="E36" i="1"/>
  <c r="F86" i="1"/>
  <c r="F85" i="1" s="1"/>
  <c r="F81" i="1"/>
  <c r="F80" i="1" s="1"/>
  <c r="F76" i="1"/>
  <c r="F74" i="1"/>
  <c r="F70" i="1"/>
  <c r="F59" i="1"/>
  <c r="F54" i="1"/>
  <c r="F40" i="1"/>
  <c r="F34" i="1"/>
  <c r="F32" i="1"/>
  <c r="F29" i="1"/>
  <c r="F27" i="1"/>
  <c r="F24" i="1"/>
  <c r="F21" i="1"/>
  <c r="F15" i="1"/>
  <c r="E15" i="1"/>
  <c r="D115" i="1" l="1"/>
  <c r="D156" i="1" s="1"/>
  <c r="F23" i="1"/>
  <c r="F141" i="1"/>
  <c r="F140" i="1" s="1"/>
  <c r="F14" i="1"/>
  <c r="F69" i="1"/>
  <c r="F58" i="1" s="1"/>
  <c r="F39" i="1"/>
  <c r="F84" i="1"/>
  <c r="J142" i="1"/>
  <c r="F127" i="1"/>
  <c r="F122" i="1" s="1"/>
  <c r="F154" i="1" s="1"/>
  <c r="G141" i="1"/>
  <c r="G140" i="1" s="1"/>
  <c r="I142" i="1"/>
  <c r="H142" i="1"/>
  <c r="F31" i="1"/>
  <c r="H20" i="1"/>
  <c r="J153" i="1"/>
  <c r="G152" i="1"/>
  <c r="J152" i="1" s="1"/>
  <c r="K151" i="1"/>
  <c r="J151" i="1"/>
  <c r="J150" i="1"/>
  <c r="I150" i="1"/>
  <c r="H150" i="1"/>
  <c r="J148" i="1"/>
  <c r="E140" i="1"/>
  <c r="K139" i="1"/>
  <c r="J139" i="1"/>
  <c r="I139" i="1"/>
  <c r="H139" i="1"/>
  <c r="G138" i="1"/>
  <c r="G137" i="1" s="1"/>
  <c r="G136" i="1" s="1"/>
  <c r="E138" i="1"/>
  <c r="E137" i="1" s="1"/>
  <c r="E136" i="1" s="1"/>
  <c r="K135" i="1"/>
  <c r="J135" i="1"/>
  <c r="I135" i="1"/>
  <c r="H135" i="1"/>
  <c r="K134" i="1"/>
  <c r="J134" i="1"/>
  <c r="I134" i="1"/>
  <c r="H134" i="1"/>
  <c r="G133" i="1"/>
  <c r="E133" i="1"/>
  <c r="K132" i="1"/>
  <c r="J132" i="1"/>
  <c r="I132" i="1"/>
  <c r="H132" i="1"/>
  <c r="K131" i="1"/>
  <c r="J131" i="1"/>
  <c r="I131" i="1"/>
  <c r="H131" i="1"/>
  <c r="K130" i="1"/>
  <c r="J130" i="1"/>
  <c r="I130" i="1"/>
  <c r="H130" i="1"/>
  <c r="K129" i="1"/>
  <c r="J129" i="1"/>
  <c r="I129" i="1"/>
  <c r="H129" i="1"/>
  <c r="G128" i="1"/>
  <c r="E128" i="1"/>
  <c r="K126" i="1"/>
  <c r="J126" i="1"/>
  <c r="I126" i="1"/>
  <c r="H126" i="1"/>
  <c r="K125" i="1"/>
  <c r="J125" i="1"/>
  <c r="I125" i="1"/>
  <c r="H125" i="1"/>
  <c r="G124" i="1"/>
  <c r="G123" i="1" s="1"/>
  <c r="E124" i="1"/>
  <c r="E123" i="1" s="1"/>
  <c r="K121" i="1"/>
  <c r="J121" i="1"/>
  <c r="I121" i="1"/>
  <c r="H121" i="1"/>
  <c r="K120" i="1"/>
  <c r="J120" i="1"/>
  <c r="I120" i="1"/>
  <c r="H120" i="1"/>
  <c r="G119" i="1"/>
  <c r="G118" i="1" s="1"/>
  <c r="G117" i="1" s="1"/>
  <c r="E119" i="1"/>
  <c r="E118" i="1" s="1"/>
  <c r="E117" i="1" s="1"/>
  <c r="K111" i="1"/>
  <c r="J111" i="1"/>
  <c r="K110" i="1"/>
  <c r="J110" i="1"/>
  <c r="I110" i="1"/>
  <c r="H110" i="1"/>
  <c r="J109" i="1"/>
  <c r="I109" i="1"/>
  <c r="H109" i="1"/>
  <c r="K108" i="1"/>
  <c r="J108" i="1"/>
  <c r="I108" i="1"/>
  <c r="H108" i="1"/>
  <c r="K107" i="1"/>
  <c r="J107" i="1"/>
  <c r="I107" i="1"/>
  <c r="H107" i="1"/>
  <c r="K106" i="1"/>
  <c r="J106" i="1"/>
  <c r="H101" i="1"/>
  <c r="H100" i="1"/>
  <c r="G99" i="1"/>
  <c r="H98" i="1"/>
  <c r="I96" i="1"/>
  <c r="H96" i="1"/>
  <c r="I95" i="1"/>
  <c r="H95" i="1"/>
  <c r="K94" i="1"/>
  <c r="J94" i="1"/>
  <c r="I94" i="1"/>
  <c r="H94" i="1"/>
  <c r="K87" i="1"/>
  <c r="J87" i="1"/>
  <c r="I87" i="1"/>
  <c r="H87" i="1"/>
  <c r="E86" i="1"/>
  <c r="K83" i="1"/>
  <c r="J83" i="1"/>
  <c r="I83" i="1"/>
  <c r="H83" i="1"/>
  <c r="K82" i="1"/>
  <c r="J82" i="1"/>
  <c r="I82" i="1"/>
  <c r="H82" i="1"/>
  <c r="G81" i="1"/>
  <c r="G80" i="1" s="1"/>
  <c r="E81" i="1"/>
  <c r="E80" i="1" s="1"/>
  <c r="K79" i="1"/>
  <c r="J79" i="1"/>
  <c r="I79" i="1"/>
  <c r="H79" i="1"/>
  <c r="K78" i="1"/>
  <c r="J78" i="1"/>
  <c r="K77" i="1"/>
  <c r="J77" i="1"/>
  <c r="I77" i="1"/>
  <c r="H77" i="1"/>
  <c r="G76" i="1"/>
  <c r="E76" i="1"/>
  <c r="K75" i="1"/>
  <c r="J75" i="1"/>
  <c r="I75" i="1"/>
  <c r="H75" i="1"/>
  <c r="G74" i="1"/>
  <c r="E74" i="1"/>
  <c r="K73" i="1"/>
  <c r="J73" i="1"/>
  <c r="I73" i="1"/>
  <c r="H73" i="1"/>
  <c r="K72" i="1"/>
  <c r="J72" i="1"/>
  <c r="I72" i="1"/>
  <c r="H72" i="1"/>
  <c r="K71" i="1"/>
  <c r="J71" i="1"/>
  <c r="I71" i="1"/>
  <c r="H71" i="1"/>
  <c r="G70" i="1"/>
  <c r="E70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H64" i="1"/>
  <c r="J63" i="1"/>
  <c r="H62" i="1"/>
  <c r="J62" i="1"/>
  <c r="K61" i="1"/>
  <c r="J61" i="1"/>
  <c r="I61" i="1"/>
  <c r="H61" i="1"/>
  <c r="K60" i="1"/>
  <c r="J60" i="1"/>
  <c r="I60" i="1"/>
  <c r="H60" i="1"/>
  <c r="G59" i="1"/>
  <c r="K57" i="1"/>
  <c r="J57" i="1"/>
  <c r="I57" i="1"/>
  <c r="H57" i="1"/>
  <c r="K56" i="1"/>
  <c r="J56" i="1"/>
  <c r="I56" i="1"/>
  <c r="H56" i="1"/>
  <c r="K55" i="1"/>
  <c r="J55" i="1"/>
  <c r="I55" i="1"/>
  <c r="H55" i="1"/>
  <c r="G54" i="1"/>
  <c r="J54" i="1" s="1"/>
  <c r="E54" i="1"/>
  <c r="K53" i="1"/>
  <c r="J53" i="1"/>
  <c r="K52" i="1"/>
  <c r="J52" i="1"/>
  <c r="G51" i="1"/>
  <c r="K50" i="1"/>
  <c r="J50" i="1"/>
  <c r="K49" i="1"/>
  <c r="J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G40" i="1"/>
  <c r="E40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G34" i="1"/>
  <c r="E34" i="1"/>
  <c r="K33" i="1"/>
  <c r="J33" i="1"/>
  <c r="I33" i="1"/>
  <c r="H33" i="1"/>
  <c r="G32" i="1"/>
  <c r="E32" i="1"/>
  <c r="K30" i="1"/>
  <c r="J30" i="1"/>
  <c r="I30" i="1"/>
  <c r="H30" i="1"/>
  <c r="G29" i="1"/>
  <c r="E29" i="1"/>
  <c r="K28" i="1"/>
  <c r="J28" i="1"/>
  <c r="I28" i="1"/>
  <c r="H28" i="1"/>
  <c r="K27" i="1"/>
  <c r="J27" i="1"/>
  <c r="I27" i="1"/>
  <c r="E27" i="1"/>
  <c r="H27" i="1" s="1"/>
  <c r="K26" i="1"/>
  <c r="J26" i="1"/>
  <c r="I26" i="1"/>
  <c r="H26" i="1"/>
  <c r="K25" i="1"/>
  <c r="J25" i="1"/>
  <c r="I25" i="1"/>
  <c r="H25" i="1"/>
  <c r="G24" i="1"/>
  <c r="E24" i="1"/>
  <c r="K22" i="1"/>
  <c r="J22" i="1"/>
  <c r="E21" i="1"/>
  <c r="E14" i="1" s="1"/>
  <c r="K19" i="1"/>
  <c r="J19" i="1"/>
  <c r="I19" i="1"/>
  <c r="H19" i="1"/>
  <c r="K18" i="1"/>
  <c r="J18" i="1"/>
  <c r="I18" i="1"/>
  <c r="H18" i="1"/>
  <c r="K17" i="1"/>
  <c r="J17" i="1"/>
  <c r="K16" i="1"/>
  <c r="J16" i="1"/>
  <c r="I16" i="1"/>
  <c r="H16" i="1"/>
  <c r="G15" i="1"/>
  <c r="G14" i="1" s="1"/>
  <c r="G85" i="1" l="1"/>
  <c r="J85" i="1" s="1"/>
  <c r="G84" i="1"/>
  <c r="H51" i="1"/>
  <c r="I51" i="1"/>
  <c r="I99" i="1"/>
  <c r="K99" i="1"/>
  <c r="G23" i="1"/>
  <c r="J23" i="1" s="1"/>
  <c r="F155" i="1"/>
  <c r="E127" i="1"/>
  <c r="E122" i="1" s="1"/>
  <c r="E154" i="1" s="1"/>
  <c r="E155" i="1" s="1"/>
  <c r="J99" i="1"/>
  <c r="K51" i="1"/>
  <c r="E85" i="1"/>
  <c r="E84" i="1"/>
  <c r="E39" i="1"/>
  <c r="E23" i="1"/>
  <c r="H54" i="1"/>
  <c r="G127" i="1"/>
  <c r="F13" i="1"/>
  <c r="F115" i="1" s="1"/>
  <c r="G31" i="1"/>
  <c r="I31" i="1" s="1"/>
  <c r="K70" i="1"/>
  <c r="J40" i="1"/>
  <c r="J24" i="1"/>
  <c r="J15" i="1"/>
  <c r="J21" i="1"/>
  <c r="J29" i="1"/>
  <c r="E31" i="1"/>
  <c r="G69" i="1"/>
  <c r="J59" i="1"/>
  <c r="G39" i="1"/>
  <c r="I39" i="1" s="1"/>
  <c r="J32" i="1"/>
  <c r="J34" i="1"/>
  <c r="E59" i="1"/>
  <c r="H59" i="1" s="1"/>
  <c r="I15" i="1"/>
  <c r="K15" i="1"/>
  <c r="K24" i="1"/>
  <c r="I29" i="1"/>
  <c r="I32" i="1"/>
  <c r="J74" i="1"/>
  <c r="H74" i="1"/>
  <c r="K74" i="1"/>
  <c r="J76" i="1"/>
  <c r="H76" i="1"/>
  <c r="K76" i="1"/>
  <c r="J80" i="1"/>
  <c r="H80" i="1"/>
  <c r="K80" i="1"/>
  <c r="J81" i="1"/>
  <c r="H81" i="1"/>
  <c r="K81" i="1"/>
  <c r="J86" i="1"/>
  <c r="H86" i="1"/>
  <c r="K86" i="1"/>
  <c r="J89" i="1"/>
  <c r="K89" i="1"/>
  <c r="H99" i="1"/>
  <c r="J104" i="1"/>
  <c r="H104" i="1"/>
  <c r="K104" i="1"/>
  <c r="J117" i="1"/>
  <c r="H117" i="1"/>
  <c r="K117" i="1"/>
  <c r="J118" i="1"/>
  <c r="H118" i="1"/>
  <c r="K118" i="1"/>
  <c r="J119" i="1"/>
  <c r="H119" i="1"/>
  <c r="K119" i="1"/>
  <c r="J123" i="1"/>
  <c r="H123" i="1"/>
  <c r="K123" i="1"/>
  <c r="J124" i="1"/>
  <c r="H124" i="1"/>
  <c r="K124" i="1"/>
  <c r="J128" i="1"/>
  <c r="H128" i="1"/>
  <c r="K128" i="1"/>
  <c r="J133" i="1"/>
  <c r="H133" i="1"/>
  <c r="K133" i="1"/>
  <c r="J136" i="1"/>
  <c r="H136" i="1"/>
  <c r="K136" i="1"/>
  <c r="J137" i="1"/>
  <c r="H137" i="1"/>
  <c r="K137" i="1"/>
  <c r="J138" i="1"/>
  <c r="H138" i="1"/>
  <c r="K138" i="1"/>
  <c r="J140" i="1"/>
  <c r="H140" i="1"/>
  <c r="K140" i="1"/>
  <c r="J141" i="1"/>
  <c r="H141" i="1"/>
  <c r="K141" i="1"/>
  <c r="J146" i="1"/>
  <c r="H146" i="1"/>
  <c r="K146" i="1"/>
  <c r="K21" i="1"/>
  <c r="I24" i="1"/>
  <c r="K29" i="1"/>
  <c r="K32" i="1"/>
  <c r="I34" i="1"/>
  <c r="K34" i="1"/>
  <c r="I40" i="1"/>
  <c r="K40" i="1"/>
  <c r="J70" i="1"/>
  <c r="H70" i="1"/>
  <c r="H15" i="1"/>
  <c r="H24" i="1"/>
  <c r="H29" i="1"/>
  <c r="H32" i="1"/>
  <c r="H34" i="1"/>
  <c r="H40" i="1"/>
  <c r="J51" i="1"/>
  <c r="K54" i="1"/>
  <c r="K59" i="1"/>
  <c r="K62" i="1"/>
  <c r="I70" i="1"/>
  <c r="I74" i="1"/>
  <c r="I76" i="1"/>
  <c r="I80" i="1"/>
  <c r="I81" i="1"/>
  <c r="I86" i="1"/>
  <c r="I104" i="1"/>
  <c r="I117" i="1"/>
  <c r="I118" i="1"/>
  <c r="I119" i="1"/>
  <c r="I123" i="1"/>
  <c r="I124" i="1"/>
  <c r="I128" i="1"/>
  <c r="I133" i="1"/>
  <c r="I136" i="1"/>
  <c r="I137" i="1"/>
  <c r="I138" i="1"/>
  <c r="I140" i="1"/>
  <c r="I141" i="1"/>
  <c r="I146" i="1"/>
  <c r="I54" i="1"/>
  <c r="I59" i="1"/>
  <c r="I62" i="1"/>
  <c r="F156" i="1" l="1"/>
  <c r="H127" i="1"/>
  <c r="F114" i="1"/>
  <c r="G122" i="1"/>
  <c r="G154" i="1" s="1"/>
  <c r="G155" i="1" s="1"/>
  <c r="H69" i="1"/>
  <c r="E13" i="1"/>
  <c r="H39" i="1"/>
  <c r="I127" i="1"/>
  <c r="J127" i="1"/>
  <c r="K14" i="1"/>
  <c r="J84" i="1"/>
  <c r="K127" i="1"/>
  <c r="H84" i="1"/>
  <c r="J31" i="1"/>
  <c r="K31" i="1"/>
  <c r="J14" i="1"/>
  <c r="I84" i="1"/>
  <c r="H31" i="1"/>
  <c r="J69" i="1"/>
  <c r="K84" i="1"/>
  <c r="H14" i="1"/>
  <c r="I14" i="1"/>
  <c r="H85" i="1"/>
  <c r="I85" i="1"/>
  <c r="K85" i="1"/>
  <c r="G58" i="1"/>
  <c r="K58" i="1" s="1"/>
  <c r="I69" i="1"/>
  <c r="K69" i="1"/>
  <c r="I23" i="1"/>
  <c r="H23" i="1"/>
  <c r="K23" i="1"/>
  <c r="G13" i="1"/>
  <c r="E58" i="1"/>
  <c r="J39" i="1"/>
  <c r="K39" i="1"/>
  <c r="K122" i="1" l="1"/>
  <c r="I122" i="1"/>
  <c r="J122" i="1"/>
  <c r="J154" i="1"/>
  <c r="H154" i="1"/>
  <c r="I154" i="1"/>
  <c r="K154" i="1"/>
  <c r="H122" i="1"/>
  <c r="G115" i="1"/>
  <c r="I115" i="1" s="1"/>
  <c r="E114" i="1"/>
  <c r="H13" i="1"/>
  <c r="J13" i="1"/>
  <c r="I58" i="1"/>
  <c r="J58" i="1"/>
  <c r="K13" i="1"/>
  <c r="G114" i="1"/>
  <c r="I13" i="1"/>
  <c r="H58" i="1"/>
  <c r="E115" i="1"/>
  <c r="K155" i="1"/>
  <c r="I155" i="1"/>
  <c r="J155" i="1"/>
  <c r="H155" i="1"/>
  <c r="G156" i="1" l="1"/>
  <c r="J115" i="1"/>
  <c r="K115" i="1"/>
  <c r="J114" i="1"/>
  <c r="K114" i="1"/>
  <c r="I114" i="1"/>
  <c r="H114" i="1"/>
  <c r="E156" i="1"/>
  <c r="H115" i="1"/>
  <c r="K156" i="1" l="1"/>
  <c r="J156" i="1"/>
  <c r="I156" i="1"/>
  <c r="H156" i="1"/>
</calcChain>
</file>

<file path=xl/sharedStrings.xml><?xml version="1.0" encoding="utf-8"?>
<sst xmlns="http://schemas.openxmlformats.org/spreadsheetml/2006/main" count="169" uniqueCount="152">
  <si>
    <t>Дохідна частина бюджету</t>
  </si>
  <si>
    <t>грн.</t>
  </si>
  <si>
    <t>ККД</t>
  </si>
  <si>
    <t>Доходи</t>
  </si>
  <si>
    <t>Бюджет на звітний період з урахуванням змін</t>
  </si>
  <si>
    <t>% виконання</t>
  </si>
  <si>
    <t>до уточнених річних призначень</t>
  </si>
  <si>
    <t>до уточнених призначень на звітний період</t>
  </si>
  <si>
    <t>абсолютне відхилення, +/-</t>
  </si>
  <si>
    <t>відносне відхилення, %</t>
  </si>
  <si>
    <t>7=к.6/к.4</t>
  </si>
  <si>
    <t>8=к.6/к.5</t>
  </si>
  <si>
    <t>9=к.6-к.3</t>
  </si>
  <si>
    <t>10=к.6/к.3</t>
  </si>
  <si>
    <t>Загальний фонд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</si>
  <si>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</si>
  <si>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</si>
  <si>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</si>
  <si>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</si>
  <si>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</si>
  <si>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</si>
  <si>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</si>
  <si>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</si>
  <si>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</si>
  <si>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</si>
  <si>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</si>
  <si>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</si>
  <si>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</si>
  <si>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</si>
  <si>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</si>
  <si>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</si>
  <si>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</si>
  <si>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</si>
  <si>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</si>
  <si>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</si>
  <si>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</si>
  <si>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</si>
  <si>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</si>
  <si>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</si>
  <si>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</si>
  <si>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</si>
  <si>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</si>
  <si>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</si>
  <si>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</si>
  <si>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</si>
  <si>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</si>
  <si>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</si>
  <si>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</si>
  <si>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</si>
  <si>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</si>
  <si>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</si>
  <si>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</si>
  <si>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</si>
  <si>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</si>
  <si>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</si>
  <si>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</si>
  <si>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</si>
  <si>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</si>
  <si>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</si>
  <si>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</si>
  <si>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</si>
  <si>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</si>
  <si>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</si>
  <si>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</si>
  <si>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</si>
  <si>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</si>
  <si>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</si>
  <si>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</si>
  <si>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</si>
  <si>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</si>
  <si>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</si>
  <si>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</si>
  <si>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</si>
  <si>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</si>
  <si>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</si>
  <si>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</si>
  <si>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</si>
  <si>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</si>
  <si>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</si>
  <si>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</si>
  <si>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</si>
  <si>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</si>
  <si>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</si>
  <si>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</si>
  <si>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Додоткова дотація з державного бюджету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</si>
  <si>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</si>
  <si>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</si>
  <si>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</si>
  <si>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</si>
  <si>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</si>
  <si>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</si>
  <si>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</si>
  <si>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</si>
  <si>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Субвенції з місцевих бюджетів іншим місцевим бюджетам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</si>
  <si>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пунктами 2-5 частини першої статті 10-1 Закону України "Про статус ветеранів війни, гарантії їх соціального захисту"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</si>
  <si>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</si>
  <si>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</si>
  <si>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</si>
  <si>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</si>
  <si>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</si>
  <si>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Всього без урахування трансферт</t>
  </si>
  <si>
    <t>Всього</t>
  </si>
  <si>
    <t>Спеціальний фонд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</si>
  <si>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</si>
  <si>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</si>
  <si>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</si>
  <si>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</si>
  <si>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</si>
  <si>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</si>
  <si>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</si>
  <si>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</si>
  <si>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</si>
  <si>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</si>
  <si>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</si>
  <si>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</si>
  <si>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</si>
  <si>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</si>
  <si>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</si>
  <si>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</si>
  <si>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</si>
  <si>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</si>
  <si>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</si>
  <si>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</si>
  <si>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проектування, відновлення, будівництво, модернізацію, облаштування, ремонт об`єктів будівництва громадського призначення, соціальної сфери, культурної спадщини, житлово-комунального господарства, інших об`єктів, що мають в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</si>
  <si>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</si>
  <si>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</si>
  <si>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Всього доходів спеціального фонду</t>
  </si>
  <si>
    <t>Всього доходів</t>
  </si>
  <si>
    <t>Начальник Фінансового управління
Менської міської ради</t>
  </si>
  <si>
    <t>Алла НЕРОСЛИК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</si>
  <si>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</si>
  <si>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</si>
  <si>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місцевого бюджету на здійснення природоохоронних заходів</t>
  </si>
  <si>
    <t>Податок на доходи фізичних осіб у вигляді мінімального податкового зобов`язання, що підлягає сплаті фізичними особами</t>
  </si>
  <si>
    <t>Додаток 1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</si>
  <si>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</si>
  <si>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</si>
  <si>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</si>
  <si>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Бюджет на 2026 рік з урахуванням змін </t>
  </si>
  <si>
    <t>До звітних даних за 2025 рік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</si>
  <si>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</si>
  <si>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</si>
  <si>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 морських, військово-спор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</si>
  <si>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</t>
  </si>
  <si>
    <t>Субвенція з державного бюджету місцевим бюджетам на реалізацію проектів в рамках Програми відновлення України ІІІ</t>
  </si>
  <si>
    <t>Звіт про виконання бюджету Менської ТГ за 1 півріччя 2026 року</t>
  </si>
  <si>
    <t>до рішення виконавчого комітету Менської міської ради 28 липня 2026 року №</t>
  </si>
  <si>
    <t>Звітні дані за 1 півріччя 2025 року</t>
  </si>
  <si>
    <t>Виконано за 1 півріччя 2026 року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</si>
  <si>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</t>
  </si>
  <si>
    <t>Субвенція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"Про статус ветеранів війни, гарантії їх соціального захисту"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</si>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</sst>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 x14ac:knownFonts="1">
    <font>
      <sz val="10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39997558519241921"/>
        <bgColor theme="7" tint="0.39997558519241921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/>
    <xf numFmtId="164" fontId="2" fillId="3" borderId="8" xfId="0" applyNumberFormat="1" applyFont="1" applyFill="1" applyBorder="1"/>
    <xf numFmtId="164" fontId="2" fillId="3" borderId="10" xfId="0" applyNumberFormat="1" applyFont="1" applyFill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4" fontId="3" fillId="0" borderId="8" xfId="0" applyNumberFormat="1" applyFont="1" applyBorder="1"/>
    <xf numFmtId="164" fontId="3" fillId="0" borderId="8" xfId="0" applyNumberFormat="1" applyFont="1" applyBorder="1"/>
    <xf numFmtId="164" fontId="3" fillId="0" borderId="10" xfId="0" applyNumberFormat="1" applyFont="1" applyBorder="1"/>
    <xf numFmtId="0" fontId="3" fillId="0" borderId="8" xfId="0" applyFont="1" applyBorder="1" applyAlignment="1">
      <alignment vertical="center" wrapText="1"/>
    </xf>
    <xf numFmtId="0" fontId="1" fillId="4" borderId="0" xfId="0" applyFont="1" applyFill="1"/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4" fontId="3" fillId="4" borderId="8" xfId="0" applyNumberFormat="1" applyFont="1" applyFill="1" applyBorder="1"/>
    <xf numFmtId="164" fontId="3" fillId="4" borderId="8" xfId="0" applyNumberFormat="1" applyFont="1" applyFill="1" applyBorder="1"/>
    <xf numFmtId="164" fontId="3" fillId="4" borderId="10" xfId="0" applyNumberFormat="1" applyFont="1" applyFill="1" applyBorder="1"/>
    <xf numFmtId="0" fontId="1" fillId="4" borderId="8" xfId="1" applyFont="1" applyFill="1" applyBorder="1"/>
    <xf numFmtId="0" fontId="4" fillId="4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5" fillId="0" borderId="0" xfId="0" applyFont="1"/>
    <xf numFmtId="0" fontId="2" fillId="5" borderId="11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4" fontId="2" fillId="5" borderId="8" xfId="0" applyNumberFormat="1" applyFont="1" applyFill="1" applyBorder="1"/>
    <xf numFmtId="164" fontId="2" fillId="5" borderId="8" xfId="0" applyNumberFormat="1" applyFont="1" applyFill="1" applyBorder="1"/>
    <xf numFmtId="164" fontId="2" fillId="5" borderId="10" xfId="0" applyNumberFormat="1" applyFont="1" applyFill="1" applyBorder="1"/>
    <xf numFmtId="0" fontId="2" fillId="6" borderId="11" xfId="0" applyFont="1" applyFill="1" applyBorder="1"/>
    <xf numFmtId="0" fontId="2" fillId="6" borderId="12" xfId="0" applyFont="1" applyFill="1" applyBorder="1"/>
    <xf numFmtId="0" fontId="2" fillId="6" borderId="13" xfId="0" applyFont="1" applyFill="1" applyBorder="1"/>
    <xf numFmtId="4" fontId="2" fillId="6" borderId="8" xfId="0" applyNumberFormat="1" applyFont="1" applyFill="1" applyBorder="1"/>
    <xf numFmtId="164" fontId="2" fillId="6" borderId="8" xfId="0" applyNumberFormat="1" applyFont="1" applyFill="1" applyBorder="1"/>
    <xf numFmtId="164" fontId="2" fillId="6" borderId="10" xfId="0" applyNumberFormat="1" applyFont="1" applyFill="1" applyBorder="1"/>
    <xf numFmtId="0" fontId="3" fillId="7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4" fontId="2" fillId="7" borderId="9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center" vertical="center" wrapText="1"/>
    </xf>
    <xf numFmtId="4" fontId="2" fillId="8" borderId="8" xfId="0" applyNumberFormat="1" applyFont="1" applyFill="1" applyBorder="1"/>
    <xf numFmtId="164" fontId="2" fillId="8" borderId="8" xfId="0" applyNumberFormat="1" applyFont="1" applyFill="1" applyBorder="1"/>
    <xf numFmtId="164" fontId="2" fillId="8" borderId="10" xfId="0" applyNumberFormat="1" applyFont="1" applyFill="1" applyBorder="1"/>
    <xf numFmtId="0" fontId="2" fillId="8" borderId="8" xfId="0" applyFont="1" applyFill="1" applyBorder="1" applyAlignment="1">
      <alignment vertical="center"/>
    </xf>
    <xf numFmtId="0" fontId="2" fillId="0" borderId="14" xfId="0" applyFont="1" applyBorder="1"/>
    <xf numFmtId="164" fontId="2" fillId="9" borderId="10" xfId="0" applyNumberFormat="1" applyFont="1" applyFill="1" applyBorder="1"/>
    <xf numFmtId="0" fontId="3" fillId="4" borderId="14" xfId="0" applyFont="1" applyFill="1" applyBorder="1"/>
    <xf numFmtId="4" fontId="3" fillId="10" borderId="8" xfId="0" applyNumberFormat="1" applyFont="1" applyFill="1" applyBorder="1"/>
    <xf numFmtId="164" fontId="3" fillId="11" borderId="8" xfId="0" applyNumberFormat="1" applyFont="1" applyFill="1" applyBorder="1"/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2" fillId="12" borderId="15" xfId="0" applyFont="1" applyFill="1" applyBorder="1" applyAlignment="1">
      <alignment vertical="center"/>
    </xf>
    <xf numFmtId="0" fontId="2" fillId="12" borderId="13" xfId="0" applyFont="1" applyFill="1" applyBorder="1" applyAlignment="1">
      <alignment horizontal="center" vertical="center" wrapText="1"/>
    </xf>
    <xf numFmtId="4" fontId="2" fillId="12" borderId="8" xfId="0" applyNumberFormat="1" applyFont="1" applyFill="1" applyBorder="1"/>
    <xf numFmtId="164" fontId="2" fillId="12" borderId="8" xfId="0" applyNumberFormat="1" applyFont="1" applyFill="1" applyBorder="1"/>
    <xf numFmtId="4" fontId="2" fillId="9" borderId="8" xfId="0" applyNumberFormat="1" applyFont="1" applyFill="1" applyBorder="1"/>
    <xf numFmtId="0" fontId="3" fillId="0" borderId="16" xfId="0" applyFont="1" applyBorder="1"/>
    <xf numFmtId="4" fontId="2" fillId="13" borderId="19" xfId="0" applyNumberFormat="1" applyFont="1" applyFill="1" applyBorder="1"/>
    <xf numFmtId="164" fontId="2" fillId="13" borderId="19" xfId="0" applyNumberFormat="1" applyFont="1" applyFill="1" applyBorder="1"/>
    <xf numFmtId="164" fontId="2" fillId="13" borderId="20" xfId="0" applyNumberFormat="1" applyFont="1" applyFill="1" applyBorder="1"/>
    <xf numFmtId="0" fontId="6" fillId="0" borderId="0" xfId="0" applyFont="1"/>
    <xf numFmtId="0" fontId="1" fillId="0" borderId="0" xfId="2" applyFont="1" applyAlignment="1">
      <alignment horizontal="right" vertical="top"/>
    </xf>
    <xf numFmtId="0" fontId="0" fillId="0" borderId="0" xfId="0" applyAlignment="1">
      <alignment vertical="top"/>
    </xf>
    <xf numFmtId="2" fontId="6" fillId="4" borderId="0" xfId="0" applyNumberFormat="1" applyFont="1" applyFill="1"/>
    <xf numFmtId="0" fontId="6" fillId="4" borderId="0" xfId="0" applyFont="1" applyFill="1"/>
    <xf numFmtId="0" fontId="1" fillId="4" borderId="8" xfId="1" applyFont="1" applyFill="1" applyBorder="1" applyAlignment="1">
      <alignment wrapText="1"/>
    </xf>
    <xf numFmtId="0" fontId="8" fillId="0" borderId="13" xfId="0" applyFont="1" applyBorder="1" applyAlignment="1">
      <alignment vertical="center" wrapText="1"/>
    </xf>
    <xf numFmtId="0" fontId="1" fillId="4" borderId="15" xfId="1" applyFont="1" applyFill="1" applyBorder="1"/>
    <xf numFmtId="0" fontId="9" fillId="4" borderId="8" xfId="1" applyFont="1" applyFill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11" xfId="0" applyFont="1" applyBorder="1" applyAlignment="1">
      <alignment vertical="center"/>
    </xf>
    <xf numFmtId="0" fontId="2" fillId="5" borderId="15" xfId="0" applyFont="1" applyFill="1" applyBorder="1"/>
    <xf numFmtId="0" fontId="2" fillId="5" borderId="13" xfId="0" applyFont="1" applyFill="1" applyBorder="1"/>
    <xf numFmtId="0" fontId="2" fillId="6" borderId="15" xfId="0" applyFont="1" applyFill="1" applyBorder="1"/>
    <xf numFmtId="0" fontId="2" fillId="6" borderId="13" xfId="0" applyFont="1" applyFill="1" applyBorder="1"/>
    <xf numFmtId="0" fontId="2" fillId="13" borderId="17" xfId="0" applyFont="1" applyFill="1" applyBorder="1"/>
    <xf numFmtId="0" fontId="2" fillId="13" borderId="18" xfId="0" applyFont="1" applyFill="1" applyBorder="1"/>
    <xf numFmtId="0" fontId="1" fillId="0" borderId="0" xfId="2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0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9"/>
  <sheetViews>
    <sheetView tabSelected="1" view="pageLayout" zoomScaleNormal="100" workbookViewId="0">
      <selection activeCell="H93" sqref="H93"/>
    </sheetView>
  </sheetViews>
  <sheetFormatPr defaultColWidth="9.109375" defaultRowHeight="13.2" x14ac:dyDescent="0.25"/>
  <cols>
    <col min="1" max="1" width="0.109375" style="1" bestFit="1" customWidth="1"/>
    <col min="2" max="2" width="9.6640625" style="1" bestFit="1" customWidth="1"/>
    <col min="3" max="3" width="48.109375" style="1" bestFit="1" customWidth="1"/>
    <col min="4" max="4" width="15.21875" style="1" customWidth="1"/>
    <col min="5" max="6" width="17.6640625" style="1" bestFit="1" customWidth="1"/>
    <col min="7" max="7" width="15.44140625" style="1" bestFit="1" customWidth="1"/>
    <col min="8" max="9" width="13.21875" style="1" bestFit="1" customWidth="1"/>
    <col min="10" max="10" width="14.5546875" style="1" bestFit="1" customWidth="1"/>
    <col min="11" max="11" width="13" style="1" customWidth="1"/>
    <col min="12" max="12" width="9.109375" style="1" bestFit="1"/>
    <col min="13" max="16384" width="9.109375" style="1"/>
  </cols>
  <sheetData>
    <row r="1" spans="1:11" ht="12.75" customHeight="1" x14ac:dyDescent="0.25">
      <c r="A1" s="2"/>
      <c r="B1" s="2"/>
      <c r="C1" s="2"/>
      <c r="D1" s="2"/>
      <c r="E1" s="2"/>
      <c r="F1" s="2"/>
      <c r="G1" s="3"/>
      <c r="H1" s="4"/>
      <c r="I1" s="4"/>
      <c r="J1" s="3"/>
      <c r="K1" s="91" t="s">
        <v>134</v>
      </c>
    </row>
    <row r="2" spans="1:1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90" t="s">
        <v>146</v>
      </c>
    </row>
    <row r="3" spans="1:11" x14ac:dyDescent="0.25">
      <c r="A3" s="2"/>
      <c r="B3" s="2"/>
      <c r="C3" s="2"/>
      <c r="D3" s="2"/>
      <c r="E3" s="2"/>
      <c r="F3" s="2"/>
      <c r="G3" s="4"/>
      <c r="H3" s="4"/>
      <c r="I3" s="4"/>
      <c r="J3" s="4"/>
      <c r="K3" s="4"/>
    </row>
    <row r="4" spans="1:1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</row>
    <row r="5" spans="1:11" x14ac:dyDescent="0.25">
      <c r="A5" s="2"/>
      <c r="B5" s="2"/>
      <c r="C5" s="2"/>
      <c r="D5" s="2"/>
      <c r="E5" s="2"/>
      <c r="F5" s="2"/>
      <c r="G5" s="5"/>
      <c r="H5" s="5"/>
      <c r="I5" s="5"/>
      <c r="J5" s="5"/>
      <c r="K5" s="5"/>
    </row>
    <row r="6" spans="1:11" x14ac:dyDescent="0.25">
      <c r="A6" s="100" t="s">
        <v>145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x14ac:dyDescent="0.25">
      <c r="A7" s="4" t="s">
        <v>0</v>
      </c>
      <c r="B7" s="101" t="s">
        <v>0</v>
      </c>
      <c r="C7" s="101"/>
      <c r="D7" s="101"/>
      <c r="E7" s="101"/>
      <c r="F7" s="101"/>
      <c r="G7" s="101"/>
      <c r="H7" s="101"/>
      <c r="I7" s="101"/>
      <c r="J7" s="101"/>
      <c r="K7" s="101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 t="s">
        <v>1</v>
      </c>
    </row>
    <row r="9" spans="1:11" ht="28.5" customHeight="1" x14ac:dyDescent="0.25">
      <c r="A9" s="102"/>
      <c r="B9" s="104" t="s">
        <v>2</v>
      </c>
      <c r="C9" s="106" t="s">
        <v>3</v>
      </c>
      <c r="D9" s="108" t="s">
        <v>147</v>
      </c>
      <c r="E9" s="108" t="s">
        <v>138</v>
      </c>
      <c r="F9" s="108" t="s">
        <v>4</v>
      </c>
      <c r="G9" s="108" t="s">
        <v>148</v>
      </c>
      <c r="H9" s="110" t="s">
        <v>5</v>
      </c>
      <c r="I9" s="111"/>
      <c r="J9" s="110" t="s">
        <v>139</v>
      </c>
      <c r="K9" s="112"/>
    </row>
    <row r="10" spans="1:11" ht="63" customHeight="1" x14ac:dyDescent="0.25">
      <c r="A10" s="103"/>
      <c r="B10" s="105"/>
      <c r="C10" s="107"/>
      <c r="D10" s="109"/>
      <c r="E10" s="109"/>
      <c r="F10" s="109"/>
      <c r="G10" s="109"/>
      <c r="H10" s="9" t="s">
        <v>6</v>
      </c>
      <c r="I10" s="9" t="s">
        <v>7</v>
      </c>
      <c r="J10" s="9" t="s">
        <v>8</v>
      </c>
      <c r="K10" s="10" t="s">
        <v>9</v>
      </c>
    </row>
    <row r="11" spans="1:11" ht="12" customHeight="1" x14ac:dyDescent="0.25">
      <c r="A11" s="6"/>
      <c r="B11" s="7">
        <v>1</v>
      </c>
      <c r="C11" s="7">
        <v>2</v>
      </c>
      <c r="D11" s="8">
        <v>3</v>
      </c>
      <c r="E11" s="8">
        <v>4</v>
      </c>
      <c r="F11" s="8">
        <v>5</v>
      </c>
      <c r="G11" s="8">
        <v>6</v>
      </c>
      <c r="H11" s="9" t="s">
        <v>10</v>
      </c>
      <c r="I11" s="9" t="s">
        <v>11</v>
      </c>
      <c r="J11" s="9" t="s">
        <v>12</v>
      </c>
      <c r="K11" s="10" t="s">
        <v>13</v>
      </c>
    </row>
    <row r="12" spans="1:11" ht="14.25" customHeight="1" x14ac:dyDescent="0.25">
      <c r="A12" s="6"/>
      <c r="B12" s="11"/>
      <c r="C12" s="12" t="s">
        <v>14</v>
      </c>
      <c r="D12" s="13"/>
      <c r="E12" s="13"/>
      <c r="F12" s="13"/>
      <c r="G12" s="13"/>
      <c r="H12" s="14"/>
      <c r="I12" s="14"/>
      <c r="J12" s="14"/>
      <c r="K12" s="15"/>
    </row>
    <row r="13" spans="1:11" x14ac:dyDescent="0.25">
      <c r="A13" s="6"/>
      <c r="B13" s="16">
        <v>10000000</v>
      </c>
      <c r="C13" s="17" t="s">
        <v>15</v>
      </c>
      <c r="D13" s="18">
        <f>D14+D23+D31+D39</f>
        <v>107738641.93000001</v>
      </c>
      <c r="E13" s="18">
        <f>E14+E23+E31+E39</f>
        <v>259394921</v>
      </c>
      <c r="F13" s="18">
        <f>F14+F23+F31+F39</f>
        <v>124073764</v>
      </c>
      <c r="G13" s="18">
        <f>G14+G23+G31+G39</f>
        <v>127701563.18000001</v>
      </c>
      <c r="H13" s="19">
        <f t="shared" ref="H13:H77" si="0">G13/E13*100</f>
        <v>49.230556515021355</v>
      </c>
      <c r="I13" s="19">
        <f t="shared" ref="I13:I77" si="1">G13/F13*100</f>
        <v>102.92390515371164</v>
      </c>
      <c r="J13" s="18">
        <f t="shared" ref="J13:J77" si="2">G13-D13</f>
        <v>19962921.25</v>
      </c>
      <c r="K13" s="20">
        <f t="shared" ref="K13:K77" si="3">G13/D13*100</f>
        <v>118.52902625500916</v>
      </c>
    </row>
    <row r="14" spans="1:11" ht="27.6" x14ac:dyDescent="0.25">
      <c r="A14" s="21"/>
      <c r="B14" s="22">
        <v>11000000</v>
      </c>
      <c r="C14" s="23" t="s">
        <v>16</v>
      </c>
      <c r="D14" s="24">
        <f>D15+D21</f>
        <v>56069988.609999999</v>
      </c>
      <c r="E14" s="24">
        <f>E15+E21</f>
        <v>149893868</v>
      </c>
      <c r="F14" s="24">
        <f>F15+F21</f>
        <v>68595870</v>
      </c>
      <c r="G14" s="24">
        <f>G15+G21</f>
        <v>74229329.439999998</v>
      </c>
      <c r="H14" s="25">
        <f t="shared" si="0"/>
        <v>49.521258227854922</v>
      </c>
      <c r="I14" s="25">
        <f t="shared" si="1"/>
        <v>108.21253442809311</v>
      </c>
      <c r="J14" s="24">
        <f t="shared" si="2"/>
        <v>18159340.829999998</v>
      </c>
      <c r="K14" s="26">
        <f t="shared" si="3"/>
        <v>132.38691727995342</v>
      </c>
    </row>
    <row r="15" spans="1:11" x14ac:dyDescent="0.25">
      <c r="A15" s="21"/>
      <c r="B15" s="22">
        <v>11010000</v>
      </c>
      <c r="C15" s="27" t="s">
        <v>17</v>
      </c>
      <c r="D15" s="24">
        <f>D16+D17+D18+D19+D20</f>
        <v>56069308.609999999</v>
      </c>
      <c r="E15" s="24">
        <f>E16+E17+E18+E19+E20</f>
        <v>149893868</v>
      </c>
      <c r="F15" s="24">
        <f>F16+F17+F18+F19+F20</f>
        <v>68595870</v>
      </c>
      <c r="G15" s="24">
        <f>G16+G17+G18+G19+G20</f>
        <v>74227969.439999998</v>
      </c>
      <c r="H15" s="25">
        <f t="shared" si="0"/>
        <v>49.520350919225059</v>
      </c>
      <c r="I15" s="25">
        <f t="shared" si="1"/>
        <v>108.21055180144228</v>
      </c>
      <c r="J15" s="24">
        <f t="shared" si="2"/>
        <v>18158660.829999998</v>
      </c>
      <c r="K15" s="26">
        <f t="shared" si="3"/>
        <v>132.38609727882641</v>
      </c>
    </row>
    <row r="16" spans="1:11" ht="39.6" x14ac:dyDescent="0.25">
      <c r="A16" s="21"/>
      <c r="B16" s="22">
        <v>11010100</v>
      </c>
      <c r="C16" s="27" t="s">
        <v>18</v>
      </c>
      <c r="D16" s="24">
        <v>45118622.409999996</v>
      </c>
      <c r="E16" s="24">
        <v>111071940</v>
      </c>
      <c r="F16" s="24">
        <v>56543557</v>
      </c>
      <c r="G16" s="24">
        <v>58136191.609999999</v>
      </c>
      <c r="H16" s="25">
        <f t="shared" si="0"/>
        <v>52.341024753866726</v>
      </c>
      <c r="I16" s="25">
        <f t="shared" si="1"/>
        <v>102.81665090507128</v>
      </c>
      <c r="J16" s="24">
        <f t="shared" si="2"/>
        <v>13017569.200000003</v>
      </c>
      <c r="K16" s="26">
        <f t="shared" si="3"/>
        <v>128.85187646401815</v>
      </c>
    </row>
    <row r="17" spans="1:11" ht="66" hidden="1" x14ac:dyDescent="0.25">
      <c r="A17" s="21"/>
      <c r="B17" s="22">
        <v>11010200</v>
      </c>
      <c r="C17" s="27" t="s">
        <v>19</v>
      </c>
      <c r="D17" s="24">
        <v>0</v>
      </c>
      <c r="E17" s="24">
        <v>0</v>
      </c>
      <c r="F17" s="24">
        <v>0</v>
      </c>
      <c r="G17" s="24">
        <v>0</v>
      </c>
      <c r="H17" s="25"/>
      <c r="I17" s="25"/>
      <c r="J17" s="24">
        <f t="shared" si="2"/>
        <v>0</v>
      </c>
      <c r="K17" s="26" t="e">
        <f t="shared" si="3"/>
        <v>#DIV/0!</v>
      </c>
    </row>
    <row r="18" spans="1:11" ht="39.6" x14ac:dyDescent="0.25">
      <c r="A18" s="21"/>
      <c r="B18" s="22">
        <v>11010400</v>
      </c>
      <c r="C18" s="27" t="s">
        <v>20</v>
      </c>
      <c r="D18" s="24">
        <v>9779303.2400000002</v>
      </c>
      <c r="E18" s="24">
        <v>35288000</v>
      </c>
      <c r="F18" s="24">
        <v>10530000</v>
      </c>
      <c r="G18" s="24">
        <v>15141499.560000001</v>
      </c>
      <c r="H18" s="25">
        <f t="shared" si="0"/>
        <v>42.908352867830423</v>
      </c>
      <c r="I18" s="25">
        <f t="shared" si="1"/>
        <v>143.79391794871796</v>
      </c>
      <c r="J18" s="24">
        <f t="shared" si="2"/>
        <v>5362196.32</v>
      </c>
      <c r="K18" s="26">
        <f t="shared" si="3"/>
        <v>154.83208965304567</v>
      </c>
    </row>
    <row r="19" spans="1:11" ht="26.4" x14ac:dyDescent="0.25">
      <c r="A19" s="21"/>
      <c r="B19" s="22">
        <v>11010500</v>
      </c>
      <c r="C19" s="27" t="s">
        <v>21</v>
      </c>
      <c r="D19" s="24">
        <v>962019.03</v>
      </c>
      <c r="E19" s="24">
        <v>1724038</v>
      </c>
      <c r="F19" s="24">
        <v>1029000</v>
      </c>
      <c r="G19" s="24">
        <v>419557.28</v>
      </c>
      <c r="H19" s="25">
        <f t="shared" si="0"/>
        <v>24.335732739069556</v>
      </c>
      <c r="I19" s="25">
        <f t="shared" si="1"/>
        <v>40.773302235179784</v>
      </c>
      <c r="J19" s="24">
        <f t="shared" si="2"/>
        <v>-542461.75</v>
      </c>
      <c r="K19" s="26">
        <f t="shared" si="3"/>
        <v>43.612160146145968</v>
      </c>
    </row>
    <row r="20" spans="1:11" ht="39.6" x14ac:dyDescent="0.25">
      <c r="A20" s="21"/>
      <c r="B20" s="22">
        <v>11011300</v>
      </c>
      <c r="C20" s="89" t="s">
        <v>133</v>
      </c>
      <c r="D20" s="24">
        <v>209363.93</v>
      </c>
      <c r="E20" s="24">
        <v>1809890</v>
      </c>
      <c r="F20" s="24">
        <v>493313</v>
      </c>
      <c r="G20" s="24">
        <v>530720.99</v>
      </c>
      <c r="H20" s="25">
        <f t="shared" si="0"/>
        <v>29.323383741553354</v>
      </c>
      <c r="I20" s="25">
        <f t="shared" si="1"/>
        <v>107.58301321878807</v>
      </c>
      <c r="J20" s="24">
        <f t="shared" si="2"/>
        <v>321357.06</v>
      </c>
      <c r="K20" s="26">
        <f t="shared" si="3"/>
        <v>253.49208433372453</v>
      </c>
    </row>
    <row r="21" spans="1:11" x14ac:dyDescent="0.25">
      <c r="A21" s="21"/>
      <c r="B21" s="22">
        <v>11020000</v>
      </c>
      <c r="C21" s="27" t="s">
        <v>22</v>
      </c>
      <c r="D21" s="24">
        <f>D22</f>
        <v>680</v>
      </c>
      <c r="E21" s="24">
        <f t="shared" ref="E21:F21" si="4">E22</f>
        <v>0</v>
      </c>
      <c r="F21" s="24">
        <f t="shared" si="4"/>
        <v>0</v>
      </c>
      <c r="G21" s="24">
        <f>G22</f>
        <v>1360</v>
      </c>
      <c r="H21" s="25"/>
      <c r="I21" s="25"/>
      <c r="J21" s="24">
        <f t="shared" si="2"/>
        <v>680</v>
      </c>
      <c r="K21" s="26">
        <f t="shared" si="3"/>
        <v>200</v>
      </c>
    </row>
    <row r="22" spans="1:11" ht="26.4" x14ac:dyDescent="0.25">
      <c r="A22" s="21"/>
      <c r="B22" s="22">
        <v>11020200</v>
      </c>
      <c r="C22" s="27" t="s">
        <v>23</v>
      </c>
      <c r="D22" s="24">
        <v>680</v>
      </c>
      <c r="E22" s="24">
        <v>0</v>
      </c>
      <c r="F22" s="24">
        <v>0</v>
      </c>
      <c r="G22" s="24">
        <v>1360</v>
      </c>
      <c r="H22" s="25"/>
      <c r="I22" s="25"/>
      <c r="J22" s="24">
        <f t="shared" si="2"/>
        <v>680</v>
      </c>
      <c r="K22" s="26">
        <f t="shared" si="3"/>
        <v>200</v>
      </c>
    </row>
    <row r="23" spans="1:11" ht="27.6" x14ac:dyDescent="0.25">
      <c r="A23" s="21"/>
      <c r="B23" s="22">
        <v>13000000</v>
      </c>
      <c r="C23" s="23" t="s">
        <v>24</v>
      </c>
      <c r="D23" s="24">
        <f>D24+D28+D29</f>
        <v>124025.81</v>
      </c>
      <c r="E23" s="24">
        <f>E24+E28+E29</f>
        <v>348200</v>
      </c>
      <c r="F23" s="24">
        <f>F24+F28+F29</f>
        <v>155380</v>
      </c>
      <c r="G23" s="24">
        <f>G24+G28+G29</f>
        <v>161130.98000000001</v>
      </c>
      <c r="H23" s="25">
        <f t="shared" si="0"/>
        <v>46.275410683515226</v>
      </c>
      <c r="I23" s="25">
        <f t="shared" si="1"/>
        <v>103.70123568026774</v>
      </c>
      <c r="J23" s="24">
        <f t="shared" si="2"/>
        <v>37105.170000000013</v>
      </c>
      <c r="K23" s="26">
        <f t="shared" si="3"/>
        <v>129.91729705292795</v>
      </c>
    </row>
    <row r="24" spans="1:11" x14ac:dyDescent="0.25">
      <c r="A24" s="21"/>
      <c r="B24" s="22">
        <v>13010000</v>
      </c>
      <c r="C24" s="27" t="s">
        <v>25</v>
      </c>
      <c r="D24" s="24">
        <f>D25+D26</f>
        <v>27948.19</v>
      </c>
      <c r="E24" s="24">
        <f>E25+E26</f>
        <v>86200</v>
      </c>
      <c r="F24" s="24">
        <f>F25+F26</f>
        <v>39200</v>
      </c>
      <c r="G24" s="24">
        <f>G25+G26</f>
        <v>59980.24</v>
      </c>
      <c r="H24" s="25">
        <f t="shared" si="0"/>
        <v>69.582645011600931</v>
      </c>
      <c r="I24" s="25">
        <f t="shared" si="1"/>
        <v>153.0108163265306</v>
      </c>
      <c r="J24" s="24">
        <f t="shared" si="2"/>
        <v>32032.05</v>
      </c>
      <c r="K24" s="26">
        <f t="shared" si="3"/>
        <v>214.61225217089194</v>
      </c>
    </row>
    <row r="25" spans="1:11" ht="39.6" x14ac:dyDescent="0.25">
      <c r="A25" s="21"/>
      <c r="B25" s="22">
        <v>13010100</v>
      </c>
      <c r="C25" s="27" t="s">
        <v>26</v>
      </c>
      <c r="D25" s="24">
        <v>16959.689999999999</v>
      </c>
      <c r="E25" s="24">
        <v>48000</v>
      </c>
      <c r="F25" s="24">
        <v>22000</v>
      </c>
      <c r="G25" s="24">
        <v>53981.24</v>
      </c>
      <c r="H25" s="25">
        <f t="shared" si="0"/>
        <v>112.46091666666666</v>
      </c>
      <c r="I25" s="25">
        <f t="shared" si="1"/>
        <v>245.36927272727272</v>
      </c>
      <c r="J25" s="24">
        <f t="shared" si="2"/>
        <v>37021.550000000003</v>
      </c>
      <c r="K25" s="26">
        <f t="shared" si="3"/>
        <v>318.29143103441157</v>
      </c>
    </row>
    <row r="26" spans="1:11" s="28" customFormat="1" ht="52.8" x14ac:dyDescent="0.25">
      <c r="A26" s="29"/>
      <c r="B26" s="30">
        <v>13010200</v>
      </c>
      <c r="C26" s="31" t="s">
        <v>27</v>
      </c>
      <c r="D26" s="32">
        <v>10988.5</v>
      </c>
      <c r="E26" s="32">
        <v>38200</v>
      </c>
      <c r="F26" s="32">
        <v>17200</v>
      </c>
      <c r="G26" s="32">
        <v>5999</v>
      </c>
      <c r="H26" s="33">
        <f t="shared" si="0"/>
        <v>15.704188481675393</v>
      </c>
      <c r="I26" s="33">
        <f t="shared" si="1"/>
        <v>34.877906976744185</v>
      </c>
      <c r="J26" s="32">
        <f t="shared" si="2"/>
        <v>-4989.5</v>
      </c>
      <c r="K26" s="34">
        <f t="shared" si="3"/>
        <v>54.593438594894664</v>
      </c>
    </row>
    <row r="27" spans="1:11" s="28" customFormat="1" hidden="1" x14ac:dyDescent="0.25">
      <c r="A27" s="29"/>
      <c r="B27" s="35">
        <v>13020000</v>
      </c>
      <c r="C27" s="35" t="s">
        <v>28</v>
      </c>
      <c r="D27" s="32">
        <v>0</v>
      </c>
      <c r="E27" s="32">
        <f>E28</f>
        <v>0</v>
      </c>
      <c r="F27" s="32">
        <f>F28</f>
        <v>0</v>
      </c>
      <c r="G27" s="32">
        <v>0</v>
      </c>
      <c r="H27" s="33" t="e">
        <f t="shared" si="0"/>
        <v>#DIV/0!</v>
      </c>
      <c r="I27" s="33" t="e">
        <f t="shared" si="1"/>
        <v>#DIV/0!</v>
      </c>
      <c r="J27" s="32">
        <f t="shared" si="2"/>
        <v>0</v>
      </c>
      <c r="K27" s="34" t="e">
        <f t="shared" si="3"/>
        <v>#DIV/0!</v>
      </c>
    </row>
    <row r="28" spans="1:11" s="28" customFormat="1" ht="26.4" hidden="1" x14ac:dyDescent="0.25">
      <c r="A28" s="29"/>
      <c r="B28" s="30">
        <v>13020200</v>
      </c>
      <c r="C28" s="31" t="s">
        <v>29</v>
      </c>
      <c r="D28" s="32">
        <v>0</v>
      </c>
      <c r="E28" s="32">
        <v>0</v>
      </c>
      <c r="F28" s="32">
        <v>0</v>
      </c>
      <c r="G28" s="32">
        <v>0</v>
      </c>
      <c r="H28" s="33" t="e">
        <f t="shared" si="0"/>
        <v>#DIV/0!</v>
      </c>
      <c r="I28" s="33" t="e">
        <f t="shared" si="1"/>
        <v>#DIV/0!</v>
      </c>
      <c r="J28" s="32">
        <f t="shared" si="2"/>
        <v>0</v>
      </c>
      <c r="K28" s="34" t="e">
        <f t="shared" si="3"/>
        <v>#DIV/0!</v>
      </c>
    </row>
    <row r="29" spans="1:11" s="28" customFormat="1" x14ac:dyDescent="0.25">
      <c r="A29" s="29"/>
      <c r="B29" s="30">
        <v>13030000</v>
      </c>
      <c r="C29" s="31" t="s">
        <v>30</v>
      </c>
      <c r="D29" s="32">
        <f t="shared" ref="D29:G29" si="5">D30</f>
        <v>96077.62</v>
      </c>
      <c r="E29" s="32">
        <f t="shared" si="5"/>
        <v>262000</v>
      </c>
      <c r="F29" s="32">
        <f t="shared" si="5"/>
        <v>116180</v>
      </c>
      <c r="G29" s="32">
        <f t="shared" si="5"/>
        <v>101150.74</v>
      </c>
      <c r="H29" s="33">
        <f t="shared" si="0"/>
        <v>38.607152671755728</v>
      </c>
      <c r="I29" s="33">
        <f t="shared" si="1"/>
        <v>87.063814770184194</v>
      </c>
      <c r="J29" s="32">
        <f t="shared" si="2"/>
        <v>5073.1200000000099</v>
      </c>
      <c r="K29" s="34">
        <f t="shared" si="3"/>
        <v>105.28023071345855</v>
      </c>
    </row>
    <row r="30" spans="1:11" s="28" customFormat="1" ht="26.4" x14ac:dyDescent="0.25">
      <c r="A30" s="29"/>
      <c r="B30" s="30">
        <v>13030100</v>
      </c>
      <c r="C30" s="31" t="s">
        <v>31</v>
      </c>
      <c r="D30" s="32">
        <v>96077.62</v>
      </c>
      <c r="E30" s="32">
        <v>262000</v>
      </c>
      <c r="F30" s="32">
        <v>116180</v>
      </c>
      <c r="G30" s="32">
        <v>101150.74</v>
      </c>
      <c r="H30" s="33">
        <f t="shared" si="0"/>
        <v>38.607152671755728</v>
      </c>
      <c r="I30" s="33">
        <f t="shared" si="1"/>
        <v>87.063814770184194</v>
      </c>
      <c r="J30" s="32">
        <f t="shared" si="2"/>
        <v>5073.1200000000099</v>
      </c>
      <c r="K30" s="34">
        <f t="shared" si="3"/>
        <v>105.28023071345855</v>
      </c>
    </row>
    <row r="31" spans="1:11" s="28" customFormat="1" ht="13.8" x14ac:dyDescent="0.25">
      <c r="A31" s="29"/>
      <c r="B31" s="30">
        <v>14000000</v>
      </c>
      <c r="C31" s="36" t="s">
        <v>32</v>
      </c>
      <c r="D31" s="32">
        <f t="shared" ref="D31" si="6">D32+D34+D36</f>
        <v>4124818.38</v>
      </c>
      <c r="E31" s="32">
        <f>E32+E34+E36</f>
        <v>11685280</v>
      </c>
      <c r="F31" s="32">
        <f t="shared" ref="F31:G31" si="7">F32+F34+F36</f>
        <v>5281545</v>
      </c>
      <c r="G31" s="32">
        <f t="shared" si="7"/>
        <v>7302918.1499999994</v>
      </c>
      <c r="H31" s="33">
        <f t="shared" si="0"/>
        <v>62.496732213519913</v>
      </c>
      <c r="I31" s="33">
        <f t="shared" si="1"/>
        <v>138.27238336509487</v>
      </c>
      <c r="J31" s="32">
        <f t="shared" si="2"/>
        <v>3178099.7699999996</v>
      </c>
      <c r="K31" s="34">
        <f t="shared" si="3"/>
        <v>177.04823527284611</v>
      </c>
    </row>
    <row r="32" spans="1:11" s="28" customFormat="1" ht="26.4" x14ac:dyDescent="0.25">
      <c r="A32" s="29"/>
      <c r="B32" s="30">
        <v>14020000</v>
      </c>
      <c r="C32" s="31" t="s">
        <v>33</v>
      </c>
      <c r="D32" s="32">
        <f t="shared" ref="D32:G34" si="8">D33</f>
        <v>258513.29</v>
      </c>
      <c r="E32" s="32">
        <f t="shared" si="8"/>
        <v>440000</v>
      </c>
      <c r="F32" s="32">
        <f t="shared" si="8"/>
        <v>258614</v>
      </c>
      <c r="G32" s="32">
        <f t="shared" si="8"/>
        <v>328357.24</v>
      </c>
      <c r="H32" s="33">
        <f t="shared" si="0"/>
        <v>74.626645454545454</v>
      </c>
      <c r="I32" s="33">
        <f t="shared" si="1"/>
        <v>126.96808370776525</v>
      </c>
      <c r="J32" s="32">
        <f t="shared" si="2"/>
        <v>69843.949999999983</v>
      </c>
      <c r="K32" s="34">
        <f t="shared" si="3"/>
        <v>127.01754714428802</v>
      </c>
    </row>
    <row r="33" spans="1:11" s="28" customFormat="1" x14ac:dyDescent="0.25">
      <c r="A33" s="29"/>
      <c r="B33" s="30">
        <v>14021900</v>
      </c>
      <c r="C33" s="31" t="s">
        <v>34</v>
      </c>
      <c r="D33" s="32">
        <v>258513.29</v>
      </c>
      <c r="E33" s="32">
        <v>440000</v>
      </c>
      <c r="F33" s="32">
        <v>258614</v>
      </c>
      <c r="G33" s="32">
        <v>328357.24</v>
      </c>
      <c r="H33" s="33">
        <f t="shared" si="0"/>
        <v>74.626645454545454</v>
      </c>
      <c r="I33" s="33">
        <f t="shared" si="1"/>
        <v>126.96808370776525</v>
      </c>
      <c r="J33" s="32">
        <f t="shared" si="2"/>
        <v>69843.949999999983</v>
      </c>
      <c r="K33" s="34">
        <f t="shared" si="3"/>
        <v>127.01754714428802</v>
      </c>
    </row>
    <row r="34" spans="1:11" s="28" customFormat="1" ht="26.4" x14ac:dyDescent="0.25">
      <c r="A34" s="29"/>
      <c r="B34" s="30">
        <v>14030000</v>
      </c>
      <c r="C34" s="31" t="s">
        <v>35</v>
      </c>
      <c r="D34" s="32">
        <f t="shared" si="8"/>
        <v>1312542.3799999999</v>
      </c>
      <c r="E34" s="32">
        <f t="shared" si="8"/>
        <v>4419280</v>
      </c>
      <c r="F34" s="32">
        <f t="shared" si="8"/>
        <v>2163455</v>
      </c>
      <c r="G34" s="32">
        <f t="shared" si="8"/>
        <v>2877327.85</v>
      </c>
      <c r="H34" s="33">
        <f t="shared" si="0"/>
        <v>65.108521071305731</v>
      </c>
      <c r="I34" s="33">
        <f t="shared" si="1"/>
        <v>132.99688923504303</v>
      </c>
      <c r="J34" s="32">
        <f t="shared" si="2"/>
        <v>1564785.4700000002</v>
      </c>
      <c r="K34" s="34">
        <f t="shared" si="3"/>
        <v>219.21790060599798</v>
      </c>
    </row>
    <row r="35" spans="1:11" s="28" customFormat="1" x14ac:dyDescent="0.25">
      <c r="A35" s="29"/>
      <c r="B35" s="30">
        <v>14031900</v>
      </c>
      <c r="C35" s="31" t="s">
        <v>34</v>
      </c>
      <c r="D35" s="32">
        <v>1312542.3799999999</v>
      </c>
      <c r="E35" s="32">
        <v>4419280</v>
      </c>
      <c r="F35" s="32">
        <v>2163455</v>
      </c>
      <c r="G35" s="32">
        <v>2877327.85</v>
      </c>
      <c r="H35" s="33">
        <f t="shared" si="0"/>
        <v>65.108521071305731</v>
      </c>
      <c r="I35" s="33">
        <f t="shared" si="1"/>
        <v>132.99688923504303</v>
      </c>
      <c r="J35" s="32">
        <f t="shared" si="2"/>
        <v>1564785.4700000002</v>
      </c>
      <c r="K35" s="34">
        <f t="shared" si="3"/>
        <v>219.21790060599798</v>
      </c>
    </row>
    <row r="36" spans="1:11" s="28" customFormat="1" ht="26.4" x14ac:dyDescent="0.25">
      <c r="A36" s="29"/>
      <c r="B36" s="30">
        <v>14040000</v>
      </c>
      <c r="C36" s="31" t="s">
        <v>36</v>
      </c>
      <c r="D36" s="32">
        <f>D37+D38</f>
        <v>2553762.71</v>
      </c>
      <c r="E36" s="32">
        <f>E37+E38</f>
        <v>6826000</v>
      </c>
      <c r="F36" s="32">
        <f>F37+F38</f>
        <v>2859476</v>
      </c>
      <c r="G36" s="32">
        <f>G37+G38</f>
        <v>4097233.0599999996</v>
      </c>
      <c r="H36" s="33">
        <f t="shared" si="0"/>
        <v>60.023924113682966</v>
      </c>
      <c r="I36" s="33">
        <f t="shared" si="1"/>
        <v>143.28614963021195</v>
      </c>
      <c r="J36" s="32">
        <f t="shared" si="2"/>
        <v>1543470.3499999996</v>
      </c>
      <c r="K36" s="34">
        <f t="shared" si="3"/>
        <v>160.43906679176155</v>
      </c>
    </row>
    <row r="37" spans="1:11" s="28" customFormat="1" ht="79.2" x14ac:dyDescent="0.25">
      <c r="A37" s="29"/>
      <c r="B37" s="30">
        <v>14040100</v>
      </c>
      <c r="C37" s="31" t="s">
        <v>37</v>
      </c>
      <c r="D37" s="32">
        <v>1321791.69</v>
      </c>
      <c r="E37" s="32">
        <v>3853500</v>
      </c>
      <c r="F37" s="32">
        <v>1564500</v>
      </c>
      <c r="G37" s="32">
        <v>2423690.5299999998</v>
      </c>
      <c r="H37" s="33">
        <f t="shared" si="0"/>
        <v>62.895822758531196</v>
      </c>
      <c r="I37" s="33">
        <f t="shared" si="1"/>
        <v>154.91789900926813</v>
      </c>
      <c r="J37" s="32">
        <f t="shared" si="2"/>
        <v>1101898.8399999999</v>
      </c>
      <c r="K37" s="34">
        <f t="shared" si="3"/>
        <v>183.36403143826695</v>
      </c>
    </row>
    <row r="38" spans="1:11" ht="52.8" x14ac:dyDescent="0.25">
      <c r="A38" s="21"/>
      <c r="B38" s="22">
        <v>14040200</v>
      </c>
      <c r="C38" s="27" t="s">
        <v>38</v>
      </c>
      <c r="D38" s="24">
        <v>1231971.02</v>
      </c>
      <c r="E38" s="24">
        <v>2972500</v>
      </c>
      <c r="F38" s="24">
        <v>1294976</v>
      </c>
      <c r="G38" s="24">
        <v>1673542.53</v>
      </c>
      <c r="H38" s="25">
        <f t="shared" si="0"/>
        <v>56.30084205214466</v>
      </c>
      <c r="I38" s="25">
        <f t="shared" si="1"/>
        <v>129.23347845828803</v>
      </c>
      <c r="J38" s="24">
        <f t="shared" si="2"/>
        <v>441571.51</v>
      </c>
      <c r="K38" s="26">
        <f t="shared" si="3"/>
        <v>135.8426864618942</v>
      </c>
    </row>
    <row r="39" spans="1:11" ht="13.8" x14ac:dyDescent="0.25">
      <c r="A39" s="21"/>
      <c r="B39" s="22">
        <v>18000000</v>
      </c>
      <c r="C39" s="23" t="s">
        <v>39</v>
      </c>
      <c r="D39" s="24">
        <f t="shared" ref="D39" si="9">D40+D51+D54</f>
        <v>47419809.129999995</v>
      </c>
      <c r="E39" s="24">
        <f t="shared" ref="E39:G39" si="10">E40+E51+E54</f>
        <v>97467573</v>
      </c>
      <c r="F39" s="24">
        <f t="shared" ref="F39" si="11">F40+F51+F54</f>
        <v>50040969</v>
      </c>
      <c r="G39" s="24">
        <f t="shared" si="10"/>
        <v>46008184.609999999</v>
      </c>
      <c r="H39" s="25">
        <f t="shared" si="0"/>
        <v>47.203580836059189</v>
      </c>
      <c r="I39" s="25">
        <f t="shared" si="1"/>
        <v>91.941034575089859</v>
      </c>
      <c r="J39" s="24">
        <f t="shared" si="2"/>
        <v>-1411624.5199999958</v>
      </c>
      <c r="K39" s="26">
        <f t="shared" si="3"/>
        <v>97.023133272995537</v>
      </c>
    </row>
    <row r="40" spans="1:11" x14ac:dyDescent="0.25">
      <c r="A40" s="21"/>
      <c r="B40" s="22">
        <v>18010000</v>
      </c>
      <c r="C40" s="27" t="s">
        <v>40</v>
      </c>
      <c r="D40" s="24">
        <f t="shared" ref="D40" si="12">D41+D42+D43+D44+D45+D46+D47+D48+D49+D50</f>
        <v>18759937.039999999</v>
      </c>
      <c r="E40" s="24">
        <f t="shared" ref="E40:G40" si="13">E41+E42+E43+E44+E45+E46+E47+E48+E49+E50</f>
        <v>40056034</v>
      </c>
      <c r="F40" s="24">
        <f t="shared" ref="F40" si="14">F41+F42+F43+F44+F45+F46+F47+F48+F49+F50</f>
        <v>17892647</v>
      </c>
      <c r="G40" s="24">
        <f t="shared" si="13"/>
        <v>19309039.25</v>
      </c>
      <c r="H40" s="25">
        <f t="shared" si="0"/>
        <v>48.205070052616797</v>
      </c>
      <c r="I40" s="25">
        <f t="shared" si="1"/>
        <v>107.91605764088455</v>
      </c>
      <c r="J40" s="24">
        <f t="shared" si="2"/>
        <v>549102.21000000089</v>
      </c>
      <c r="K40" s="26">
        <f t="shared" si="3"/>
        <v>102.92699388504984</v>
      </c>
    </row>
    <row r="41" spans="1:11" ht="39.6" x14ac:dyDescent="0.25">
      <c r="A41" s="21"/>
      <c r="B41" s="22">
        <v>18010100</v>
      </c>
      <c r="C41" s="27" t="s">
        <v>41</v>
      </c>
      <c r="D41" s="24">
        <v>14360.36</v>
      </c>
      <c r="E41" s="24">
        <v>37120</v>
      </c>
      <c r="F41" s="24">
        <v>15930</v>
      </c>
      <c r="G41" s="24">
        <v>24872.01</v>
      </c>
      <c r="H41" s="25">
        <f t="shared" si="0"/>
        <v>67.004337284482745</v>
      </c>
      <c r="I41" s="25">
        <f t="shared" si="1"/>
        <v>156.13314500941618</v>
      </c>
      <c r="J41" s="24">
        <f t="shared" si="2"/>
        <v>10511.649999999998</v>
      </c>
      <c r="K41" s="26">
        <f t="shared" si="3"/>
        <v>173.19907021829536</v>
      </c>
    </row>
    <row r="42" spans="1:11" ht="39.6" x14ac:dyDescent="0.25">
      <c r="A42" s="21"/>
      <c r="B42" s="22">
        <v>18010200</v>
      </c>
      <c r="C42" s="27" t="s">
        <v>42</v>
      </c>
      <c r="D42" s="24">
        <v>39507.620000000003</v>
      </c>
      <c r="E42" s="24">
        <v>0</v>
      </c>
      <c r="F42" s="24">
        <v>0</v>
      </c>
      <c r="G42" s="24">
        <v>66515.64</v>
      </c>
      <c r="H42" s="25" t="e">
        <f t="shared" si="0"/>
        <v>#DIV/0!</v>
      </c>
      <c r="I42" s="25" t="e">
        <f t="shared" si="1"/>
        <v>#DIV/0!</v>
      </c>
      <c r="J42" s="24">
        <f t="shared" si="2"/>
        <v>27008.019999999997</v>
      </c>
      <c r="K42" s="26">
        <f t="shared" si="3"/>
        <v>168.36154645610137</v>
      </c>
    </row>
    <row r="43" spans="1:11" ht="39.6" x14ac:dyDescent="0.25">
      <c r="A43" s="21"/>
      <c r="B43" s="22">
        <v>18010300</v>
      </c>
      <c r="C43" s="27" t="s">
        <v>43</v>
      </c>
      <c r="D43" s="24">
        <v>1060310.3700000001</v>
      </c>
      <c r="E43" s="24">
        <v>1950000</v>
      </c>
      <c r="F43" s="24">
        <v>1146066</v>
      </c>
      <c r="G43" s="24">
        <v>460738.68</v>
      </c>
      <c r="H43" s="25">
        <f t="shared" si="0"/>
        <v>23.627624615384615</v>
      </c>
      <c r="I43" s="25">
        <f t="shared" si="1"/>
        <v>40.20175801393637</v>
      </c>
      <c r="J43" s="24">
        <f t="shared" si="2"/>
        <v>-599571.69000000018</v>
      </c>
      <c r="K43" s="26">
        <f t="shared" si="3"/>
        <v>43.453190031518787</v>
      </c>
    </row>
    <row r="44" spans="1:11" ht="39.6" x14ac:dyDescent="0.25">
      <c r="A44" s="21"/>
      <c r="B44" s="22">
        <v>18010400</v>
      </c>
      <c r="C44" s="27" t="s">
        <v>44</v>
      </c>
      <c r="D44" s="24">
        <v>1338970.19</v>
      </c>
      <c r="E44" s="24">
        <v>2742300</v>
      </c>
      <c r="F44" s="24">
        <v>1447257</v>
      </c>
      <c r="G44" s="24">
        <v>1412317.49</v>
      </c>
      <c r="H44" s="25">
        <f t="shared" si="0"/>
        <v>51.501203004777011</v>
      </c>
      <c r="I44" s="25">
        <f t="shared" si="1"/>
        <v>97.585811642299873</v>
      </c>
      <c r="J44" s="24">
        <f t="shared" si="2"/>
        <v>73347.300000000047</v>
      </c>
      <c r="K44" s="26">
        <f t="shared" si="3"/>
        <v>105.47788894389055</v>
      </c>
    </row>
    <row r="45" spans="1:11" x14ac:dyDescent="0.25">
      <c r="A45" s="21"/>
      <c r="B45" s="22">
        <v>18010500</v>
      </c>
      <c r="C45" s="27" t="s">
        <v>45</v>
      </c>
      <c r="D45" s="24">
        <v>1212059.6200000001</v>
      </c>
      <c r="E45" s="24">
        <v>2071300</v>
      </c>
      <c r="F45" s="24">
        <v>1042057</v>
      </c>
      <c r="G45" s="24">
        <v>1307353.3400000001</v>
      </c>
      <c r="H45" s="25">
        <f t="shared" si="0"/>
        <v>63.11752715685801</v>
      </c>
      <c r="I45" s="25">
        <f t="shared" si="1"/>
        <v>125.45890867774028</v>
      </c>
      <c r="J45" s="24">
        <f t="shared" si="2"/>
        <v>95293.719999999972</v>
      </c>
      <c r="K45" s="26">
        <f t="shared" si="3"/>
        <v>107.86213140241401</v>
      </c>
    </row>
    <row r="46" spans="1:11" x14ac:dyDescent="0.25">
      <c r="A46" s="21"/>
      <c r="B46" s="22">
        <v>18010600</v>
      </c>
      <c r="C46" s="27" t="s">
        <v>46</v>
      </c>
      <c r="D46" s="24">
        <v>13576223.02</v>
      </c>
      <c r="E46" s="24">
        <v>28471811</v>
      </c>
      <c r="F46" s="24">
        <v>12534911</v>
      </c>
      <c r="G46" s="24">
        <v>13361718.01</v>
      </c>
      <c r="H46" s="25">
        <f t="shared" si="0"/>
        <v>46.92963861694642</v>
      </c>
      <c r="I46" s="25">
        <f t="shared" si="1"/>
        <v>106.59603414814831</v>
      </c>
      <c r="J46" s="24">
        <f t="shared" si="2"/>
        <v>-214505.00999999978</v>
      </c>
      <c r="K46" s="26">
        <f t="shared" si="3"/>
        <v>98.419994944956343</v>
      </c>
    </row>
    <row r="47" spans="1:11" x14ac:dyDescent="0.25">
      <c r="A47" s="21"/>
      <c r="B47" s="22">
        <v>18010700</v>
      </c>
      <c r="C47" s="27" t="s">
        <v>47</v>
      </c>
      <c r="D47" s="24">
        <v>122284.7</v>
      </c>
      <c r="E47" s="24">
        <v>1181900</v>
      </c>
      <c r="F47" s="24">
        <v>122285</v>
      </c>
      <c r="G47" s="24">
        <v>145251.4</v>
      </c>
      <c r="H47" s="25">
        <f t="shared" si="0"/>
        <v>12.289652254843896</v>
      </c>
      <c r="I47" s="25">
        <f t="shared" si="1"/>
        <v>118.78104428180069</v>
      </c>
      <c r="J47" s="24">
        <f t="shared" si="2"/>
        <v>22966.699999999997</v>
      </c>
      <c r="K47" s="26">
        <f t="shared" si="3"/>
        <v>118.78133568631235</v>
      </c>
    </row>
    <row r="48" spans="1:11" x14ac:dyDescent="0.25">
      <c r="A48" s="21"/>
      <c r="B48" s="22">
        <v>18010900</v>
      </c>
      <c r="C48" s="27" t="s">
        <v>48</v>
      </c>
      <c r="D48" s="24">
        <v>1331637.83</v>
      </c>
      <c r="E48" s="24">
        <v>3497220</v>
      </c>
      <c r="F48" s="24">
        <v>1521641</v>
      </c>
      <c r="G48" s="24">
        <v>2474239.35</v>
      </c>
      <c r="H48" s="25">
        <f t="shared" si="0"/>
        <v>70.748747576646593</v>
      </c>
      <c r="I48" s="25">
        <f t="shared" si="1"/>
        <v>162.60335716506063</v>
      </c>
      <c r="J48" s="24">
        <f t="shared" si="2"/>
        <v>1142601.52</v>
      </c>
      <c r="K48" s="26">
        <f t="shared" si="3"/>
        <v>185.80422501214161</v>
      </c>
    </row>
    <row r="49" spans="1:11" x14ac:dyDescent="0.25">
      <c r="A49" s="21"/>
      <c r="B49" s="22">
        <v>18011000</v>
      </c>
      <c r="C49" s="27" t="s">
        <v>49</v>
      </c>
      <c r="D49" s="24">
        <v>2083.33</v>
      </c>
      <c r="E49" s="24">
        <v>0</v>
      </c>
      <c r="F49" s="24">
        <v>0</v>
      </c>
      <c r="G49" s="24">
        <v>8333.33</v>
      </c>
      <c r="H49" s="25" t="e">
        <f t="shared" si="0"/>
        <v>#DIV/0!</v>
      </c>
      <c r="I49" s="25" t="e">
        <f t="shared" si="1"/>
        <v>#DIV/0!</v>
      </c>
      <c r="J49" s="24">
        <f t="shared" si="2"/>
        <v>6250</v>
      </c>
      <c r="K49" s="26">
        <f t="shared" si="3"/>
        <v>400.00048000076799</v>
      </c>
    </row>
    <row r="50" spans="1:11" x14ac:dyDescent="0.25">
      <c r="A50" s="21"/>
      <c r="B50" s="22">
        <v>18011100</v>
      </c>
      <c r="C50" s="27" t="s">
        <v>50</v>
      </c>
      <c r="D50" s="24">
        <v>62500</v>
      </c>
      <c r="E50" s="24">
        <v>104383</v>
      </c>
      <c r="F50" s="24">
        <v>62500</v>
      </c>
      <c r="G50" s="24">
        <v>47700</v>
      </c>
      <c r="H50" s="25">
        <f t="shared" si="0"/>
        <v>45.697096270465501</v>
      </c>
      <c r="I50" s="25">
        <f t="shared" si="1"/>
        <v>76.319999999999993</v>
      </c>
      <c r="J50" s="24">
        <f t="shared" si="2"/>
        <v>-14800</v>
      </c>
      <c r="K50" s="26">
        <f t="shared" si="3"/>
        <v>76.319999999999993</v>
      </c>
    </row>
    <row r="51" spans="1:11" x14ac:dyDescent="0.25">
      <c r="A51" s="21"/>
      <c r="B51" s="22">
        <v>18030000</v>
      </c>
      <c r="C51" s="27" t="s">
        <v>51</v>
      </c>
      <c r="D51" s="24">
        <f>D52+D53</f>
        <v>0</v>
      </c>
      <c r="E51" s="24">
        <v>0</v>
      </c>
      <c r="F51" s="24">
        <v>0</v>
      </c>
      <c r="G51" s="24">
        <f>G52+G53</f>
        <v>302.64999999999998</v>
      </c>
      <c r="H51" s="25" t="e">
        <f t="shared" si="0"/>
        <v>#DIV/0!</v>
      </c>
      <c r="I51" s="25" t="e">
        <f t="shared" si="1"/>
        <v>#DIV/0!</v>
      </c>
      <c r="J51" s="24">
        <f t="shared" si="2"/>
        <v>302.64999999999998</v>
      </c>
      <c r="K51" s="26" t="e">
        <f t="shared" si="3"/>
        <v>#DIV/0!</v>
      </c>
    </row>
    <row r="52" spans="1:11" x14ac:dyDescent="0.25">
      <c r="A52" s="21"/>
      <c r="B52" s="22">
        <v>18030100</v>
      </c>
      <c r="C52" s="27" t="s">
        <v>52</v>
      </c>
      <c r="D52" s="24">
        <v>0</v>
      </c>
      <c r="E52" s="24">
        <v>0</v>
      </c>
      <c r="F52" s="24">
        <v>0</v>
      </c>
      <c r="G52" s="24">
        <v>0</v>
      </c>
      <c r="H52" s="25" t="e">
        <f t="shared" si="0"/>
        <v>#DIV/0!</v>
      </c>
      <c r="I52" s="25" t="e">
        <f t="shared" si="1"/>
        <v>#DIV/0!</v>
      </c>
      <c r="J52" s="24">
        <f t="shared" si="2"/>
        <v>0</v>
      </c>
      <c r="K52" s="26" t="e">
        <f t="shared" si="3"/>
        <v>#DIV/0!</v>
      </c>
    </row>
    <row r="53" spans="1:11" x14ac:dyDescent="0.25">
      <c r="A53" s="21"/>
      <c r="B53" s="22">
        <v>18030200</v>
      </c>
      <c r="C53" s="27" t="s">
        <v>53</v>
      </c>
      <c r="D53" s="24">
        <v>0</v>
      </c>
      <c r="E53" s="24">
        <v>0</v>
      </c>
      <c r="F53" s="24">
        <v>0</v>
      </c>
      <c r="G53" s="24">
        <v>302.64999999999998</v>
      </c>
      <c r="H53" s="25" t="e">
        <f t="shared" si="0"/>
        <v>#DIV/0!</v>
      </c>
      <c r="I53" s="25" t="e">
        <f t="shared" si="1"/>
        <v>#DIV/0!</v>
      </c>
      <c r="J53" s="24">
        <f t="shared" si="2"/>
        <v>302.64999999999998</v>
      </c>
      <c r="K53" s="26" t="e">
        <f t="shared" si="3"/>
        <v>#DIV/0!</v>
      </c>
    </row>
    <row r="54" spans="1:11" x14ac:dyDescent="0.25">
      <c r="A54" s="21"/>
      <c r="B54" s="22">
        <v>18050000</v>
      </c>
      <c r="C54" s="27" t="s">
        <v>54</v>
      </c>
      <c r="D54" s="24">
        <f t="shared" ref="D54" si="15">D55+D56+D57</f>
        <v>28659872.09</v>
      </c>
      <c r="E54" s="24">
        <f t="shared" ref="E54:G54" si="16">E55+E56+E57</f>
        <v>57411539</v>
      </c>
      <c r="F54" s="24">
        <f t="shared" ref="F54" si="17">F55+F56+F57</f>
        <v>32148322</v>
      </c>
      <c r="G54" s="24">
        <f t="shared" si="16"/>
        <v>26698842.710000001</v>
      </c>
      <c r="H54" s="25">
        <f t="shared" si="0"/>
        <v>46.50431459431875</v>
      </c>
      <c r="I54" s="25">
        <f t="shared" si="1"/>
        <v>83.048946411573212</v>
      </c>
      <c r="J54" s="24">
        <f t="shared" si="2"/>
        <v>-1961029.379999999</v>
      </c>
      <c r="K54" s="26">
        <f t="shared" si="3"/>
        <v>93.157578045562033</v>
      </c>
    </row>
    <row r="55" spans="1:11" x14ac:dyDescent="0.25">
      <c r="A55" s="21"/>
      <c r="B55" s="22">
        <v>18050300</v>
      </c>
      <c r="C55" s="27" t="s">
        <v>55</v>
      </c>
      <c r="D55" s="24">
        <v>1586849.84</v>
      </c>
      <c r="E55" s="24">
        <v>3203100</v>
      </c>
      <c r="F55" s="24">
        <v>1890185</v>
      </c>
      <c r="G55" s="24">
        <v>1838973.83</v>
      </c>
      <c r="H55" s="25">
        <f t="shared" si="0"/>
        <v>57.412314008304456</v>
      </c>
      <c r="I55" s="25">
        <f t="shared" si="1"/>
        <v>97.290679483754232</v>
      </c>
      <c r="J55" s="24">
        <f t="shared" si="2"/>
        <v>252123.99</v>
      </c>
      <c r="K55" s="26">
        <f t="shared" si="3"/>
        <v>115.88833320234005</v>
      </c>
    </row>
    <row r="56" spans="1:11" x14ac:dyDescent="0.25">
      <c r="A56" s="21"/>
      <c r="B56" s="22">
        <v>18050400</v>
      </c>
      <c r="C56" s="27" t="s">
        <v>56</v>
      </c>
      <c r="D56" s="24">
        <v>12451682.41</v>
      </c>
      <c r="E56" s="24">
        <v>28683663</v>
      </c>
      <c r="F56" s="24">
        <v>13914021</v>
      </c>
      <c r="G56" s="24">
        <v>14282892.720000001</v>
      </c>
      <c r="H56" s="25">
        <f t="shared" si="0"/>
        <v>49.794521431938456</v>
      </c>
      <c r="I56" s="25">
        <f t="shared" si="1"/>
        <v>102.65107922433063</v>
      </c>
      <c r="J56" s="24">
        <f t="shared" si="2"/>
        <v>1831210.3100000005</v>
      </c>
      <c r="K56" s="26">
        <f t="shared" si="3"/>
        <v>114.70652920387165</v>
      </c>
    </row>
    <row r="57" spans="1:11" ht="52.8" x14ac:dyDescent="0.25">
      <c r="A57" s="21"/>
      <c r="B57" s="22">
        <v>18050500</v>
      </c>
      <c r="C57" s="27" t="s">
        <v>57</v>
      </c>
      <c r="D57" s="24">
        <v>14621339.84</v>
      </c>
      <c r="E57" s="24">
        <v>25524776</v>
      </c>
      <c r="F57" s="24">
        <v>16344116</v>
      </c>
      <c r="G57" s="24">
        <v>10576976.16</v>
      </c>
      <c r="H57" s="25">
        <f t="shared" si="0"/>
        <v>41.438076322393584</v>
      </c>
      <c r="I57" s="25">
        <f t="shared" si="1"/>
        <v>64.714274910922072</v>
      </c>
      <c r="J57" s="24">
        <f t="shared" si="2"/>
        <v>-4044363.6799999997</v>
      </c>
      <c r="K57" s="26">
        <f t="shared" si="3"/>
        <v>72.339308679935584</v>
      </c>
    </row>
    <row r="58" spans="1:11" x14ac:dyDescent="0.25">
      <c r="A58" s="21"/>
      <c r="B58" s="37">
        <v>20000000</v>
      </c>
      <c r="C58" s="17" t="s">
        <v>58</v>
      </c>
      <c r="D58" s="18">
        <f>D59+D69+D80</f>
        <v>3765553.78</v>
      </c>
      <c r="E58" s="18">
        <f>E59+E69+E80</f>
        <v>9593464</v>
      </c>
      <c r="F58" s="18">
        <f>F59+F69+F80</f>
        <v>5583921</v>
      </c>
      <c r="G58" s="18">
        <f>G59+G69+G80</f>
        <v>7382996.1899999995</v>
      </c>
      <c r="H58" s="19">
        <f t="shared" si="0"/>
        <v>76.958606296953832</v>
      </c>
      <c r="I58" s="19">
        <f t="shared" si="1"/>
        <v>132.21885105466211</v>
      </c>
      <c r="J58" s="18">
        <f t="shared" si="2"/>
        <v>3617442.4099999997</v>
      </c>
      <c r="K58" s="20">
        <f t="shared" si="3"/>
        <v>196.06667760830652</v>
      </c>
    </row>
    <row r="59" spans="1:11" ht="13.8" x14ac:dyDescent="0.25">
      <c r="A59" s="21"/>
      <c r="B59" s="22">
        <v>21000000</v>
      </c>
      <c r="C59" s="23" t="s">
        <v>59</v>
      </c>
      <c r="D59" s="24">
        <f t="shared" ref="D59" si="18">D60+D62</f>
        <v>1390895.78</v>
      </c>
      <c r="E59" s="24">
        <f t="shared" ref="E59:G59" si="19">E60+E62</f>
        <v>4865978</v>
      </c>
      <c r="F59" s="24">
        <f t="shared" ref="F59" si="20">F60+F62</f>
        <v>3025009</v>
      </c>
      <c r="G59" s="24">
        <f t="shared" si="19"/>
        <v>4255587.12</v>
      </c>
      <c r="H59" s="25">
        <f t="shared" si="0"/>
        <v>87.455946574357711</v>
      </c>
      <c r="I59" s="25">
        <f t="shared" si="1"/>
        <v>140.68014739790857</v>
      </c>
      <c r="J59" s="24">
        <f t="shared" si="2"/>
        <v>2864691.34</v>
      </c>
      <c r="K59" s="26">
        <f t="shared" si="3"/>
        <v>305.96017194041673</v>
      </c>
    </row>
    <row r="60" spans="1:11" ht="66" hidden="1" x14ac:dyDescent="0.25">
      <c r="A60" s="21"/>
      <c r="B60" s="22">
        <v>21010000</v>
      </c>
      <c r="C60" s="27" t="s">
        <v>60</v>
      </c>
      <c r="D60" s="24">
        <v>0</v>
      </c>
      <c r="E60" s="24">
        <v>0</v>
      </c>
      <c r="F60" s="24">
        <v>0</v>
      </c>
      <c r="G60" s="24">
        <v>0</v>
      </c>
      <c r="H60" s="25" t="e">
        <f t="shared" si="0"/>
        <v>#DIV/0!</v>
      </c>
      <c r="I60" s="25" t="e">
        <f t="shared" si="1"/>
        <v>#DIV/0!</v>
      </c>
      <c r="J60" s="24">
        <f t="shared" si="2"/>
        <v>0</v>
      </c>
      <c r="K60" s="26" t="e">
        <f t="shared" si="3"/>
        <v>#DIV/0!</v>
      </c>
    </row>
    <row r="61" spans="1:11" ht="39.6" hidden="1" x14ac:dyDescent="0.25">
      <c r="A61" s="21"/>
      <c r="B61" s="22">
        <v>21010300</v>
      </c>
      <c r="C61" s="27" t="s">
        <v>61</v>
      </c>
      <c r="D61" s="24">
        <v>0</v>
      </c>
      <c r="E61" s="24">
        <v>0</v>
      </c>
      <c r="F61" s="24">
        <v>0</v>
      </c>
      <c r="G61" s="24">
        <v>0</v>
      </c>
      <c r="H61" s="25" t="e">
        <f t="shared" si="0"/>
        <v>#DIV/0!</v>
      </c>
      <c r="I61" s="25" t="e">
        <f t="shared" si="1"/>
        <v>#DIV/0!</v>
      </c>
      <c r="J61" s="24">
        <f t="shared" si="2"/>
        <v>0</v>
      </c>
      <c r="K61" s="26" t="e">
        <f t="shared" si="3"/>
        <v>#DIV/0!</v>
      </c>
    </row>
    <row r="62" spans="1:11" x14ac:dyDescent="0.25">
      <c r="A62" s="21"/>
      <c r="B62" s="22">
        <v>21080000</v>
      </c>
      <c r="C62" s="27" t="s">
        <v>62</v>
      </c>
      <c r="D62" s="24">
        <f>D63+D65+D66+D67+D68</f>
        <v>1390895.78</v>
      </c>
      <c r="E62" s="24">
        <f>E63+E65+E66+E67+E68</f>
        <v>4865978</v>
      </c>
      <c r="F62" s="24">
        <f t="shared" ref="F62:G62" si="21">F63+F65+F66+F67+F68</f>
        <v>3025009</v>
      </c>
      <c r="G62" s="24">
        <f t="shared" si="21"/>
        <v>4255587.12</v>
      </c>
      <c r="H62" s="25">
        <f t="shared" si="0"/>
        <v>87.455946574357711</v>
      </c>
      <c r="I62" s="25">
        <f t="shared" si="1"/>
        <v>140.68014739790857</v>
      </c>
      <c r="J62" s="24">
        <f t="shared" si="2"/>
        <v>2864691.34</v>
      </c>
      <c r="K62" s="26">
        <f t="shared" si="3"/>
        <v>305.96017194041673</v>
      </c>
    </row>
    <row r="63" spans="1:11" hidden="1" x14ac:dyDescent="0.25">
      <c r="A63" s="21"/>
      <c r="B63" s="22">
        <v>21080500</v>
      </c>
      <c r="C63" s="27" t="s">
        <v>62</v>
      </c>
      <c r="D63" s="24">
        <v>0</v>
      </c>
      <c r="E63" s="24">
        <v>0</v>
      </c>
      <c r="F63" s="24">
        <v>0</v>
      </c>
      <c r="G63" s="24">
        <v>0</v>
      </c>
      <c r="H63" s="25"/>
      <c r="I63" s="25"/>
      <c r="J63" s="24">
        <f t="shared" si="2"/>
        <v>0</v>
      </c>
      <c r="K63" s="26"/>
    </row>
    <row r="64" spans="1:11" ht="66" hidden="1" x14ac:dyDescent="0.25">
      <c r="A64" s="21"/>
      <c r="B64" s="22">
        <v>21080900</v>
      </c>
      <c r="C64" s="27" t="s">
        <v>63</v>
      </c>
      <c r="D64" s="24">
        <v>0</v>
      </c>
      <c r="E64" s="24">
        <v>0</v>
      </c>
      <c r="F64" s="24">
        <v>0</v>
      </c>
      <c r="G64" s="24">
        <v>0</v>
      </c>
      <c r="H64" s="25" t="e">
        <f t="shared" si="0"/>
        <v>#DIV/0!</v>
      </c>
      <c r="I64" s="25"/>
      <c r="J64" s="24">
        <f t="shared" si="2"/>
        <v>0</v>
      </c>
      <c r="K64" s="26" t="e">
        <f t="shared" si="3"/>
        <v>#DIV/0!</v>
      </c>
    </row>
    <row r="65" spans="1:11" x14ac:dyDescent="0.25">
      <c r="A65" s="21"/>
      <c r="B65" s="22">
        <v>21081100</v>
      </c>
      <c r="C65" s="27" t="s">
        <v>64</v>
      </c>
      <c r="D65" s="24">
        <v>1352939.74</v>
      </c>
      <c r="E65" s="24">
        <v>4827000</v>
      </c>
      <c r="F65" s="24">
        <v>2999945</v>
      </c>
      <c r="G65" s="24">
        <v>4192799.67</v>
      </c>
      <c r="H65" s="25">
        <f t="shared" si="0"/>
        <v>86.861397762585455</v>
      </c>
      <c r="I65" s="25">
        <f t="shared" si="1"/>
        <v>139.76255131344075</v>
      </c>
      <c r="J65" s="24">
        <f t="shared" si="2"/>
        <v>2839859.9299999997</v>
      </c>
      <c r="K65" s="26">
        <f t="shared" si="3"/>
        <v>309.90291334039756</v>
      </c>
    </row>
    <row r="66" spans="1:11" ht="39.6" x14ac:dyDescent="0.25">
      <c r="A66" s="21"/>
      <c r="B66" s="22">
        <v>21081500</v>
      </c>
      <c r="C66" s="27" t="s">
        <v>65</v>
      </c>
      <c r="D66" s="24">
        <v>37156.04</v>
      </c>
      <c r="E66" s="24">
        <v>35178</v>
      </c>
      <c r="F66" s="24">
        <v>24264</v>
      </c>
      <c r="G66" s="24">
        <v>62787.45</v>
      </c>
      <c r="H66" s="25">
        <f t="shared" si="0"/>
        <v>178.48499061913697</v>
      </c>
      <c r="I66" s="25">
        <f t="shared" si="1"/>
        <v>258.76792779426307</v>
      </c>
      <c r="J66" s="24">
        <f t="shared" si="2"/>
        <v>25631.409999999996</v>
      </c>
      <c r="K66" s="26">
        <f t="shared" si="3"/>
        <v>168.98315859278867</v>
      </c>
    </row>
    <row r="67" spans="1:11" x14ac:dyDescent="0.25">
      <c r="A67" s="21"/>
      <c r="B67" s="22">
        <v>21081700</v>
      </c>
      <c r="C67" s="27" t="s">
        <v>66</v>
      </c>
      <c r="D67" s="24">
        <v>0</v>
      </c>
      <c r="E67" s="24">
        <v>3000</v>
      </c>
      <c r="F67" s="24">
        <v>0</v>
      </c>
      <c r="G67" s="24">
        <v>0</v>
      </c>
      <c r="H67" s="25">
        <f t="shared" si="0"/>
        <v>0</v>
      </c>
      <c r="I67" s="25" t="e">
        <f t="shared" si="1"/>
        <v>#DIV/0!</v>
      </c>
      <c r="J67" s="24">
        <f t="shared" si="2"/>
        <v>0</v>
      </c>
      <c r="K67" s="26" t="e">
        <f t="shared" si="3"/>
        <v>#DIV/0!</v>
      </c>
    </row>
    <row r="68" spans="1:11" ht="66" x14ac:dyDescent="0.25">
      <c r="A68" s="21"/>
      <c r="B68" s="22">
        <v>21082400</v>
      </c>
      <c r="C68" s="27" t="s">
        <v>140</v>
      </c>
      <c r="D68" s="24">
        <v>800</v>
      </c>
      <c r="E68" s="24">
        <v>800</v>
      </c>
      <c r="F68" s="24">
        <v>800</v>
      </c>
      <c r="G68" s="24">
        <v>0</v>
      </c>
      <c r="H68" s="25">
        <f t="shared" si="0"/>
        <v>0</v>
      </c>
      <c r="I68" s="25">
        <f t="shared" si="1"/>
        <v>0</v>
      </c>
      <c r="J68" s="24">
        <f t="shared" si="2"/>
        <v>-800</v>
      </c>
      <c r="K68" s="26">
        <f t="shared" si="3"/>
        <v>0</v>
      </c>
    </row>
    <row r="69" spans="1:11" ht="27.6" x14ac:dyDescent="0.25">
      <c r="A69" s="21"/>
      <c r="B69" s="22">
        <v>22000000</v>
      </c>
      <c r="C69" s="23" t="s">
        <v>67</v>
      </c>
      <c r="D69" s="24">
        <f>D70+D74+D76</f>
        <v>1950859.89</v>
      </c>
      <c r="E69" s="24">
        <f>E70+E74+E76</f>
        <v>3859061</v>
      </c>
      <c r="F69" s="24">
        <f t="shared" ref="F69" si="22">F70+F74+F76</f>
        <v>2119906</v>
      </c>
      <c r="G69" s="24">
        <f t="shared" ref="G69" si="23">G70+G74+G76</f>
        <v>1671961.0499999998</v>
      </c>
      <c r="H69" s="25">
        <f t="shared" si="0"/>
        <v>43.325592676560433</v>
      </c>
      <c r="I69" s="25">
        <f t="shared" si="1"/>
        <v>78.869584311757208</v>
      </c>
      <c r="J69" s="24">
        <f t="shared" si="2"/>
        <v>-278898.84000000008</v>
      </c>
      <c r="K69" s="26">
        <f t="shared" si="3"/>
        <v>85.70379956912231</v>
      </c>
    </row>
    <row r="70" spans="1:11" x14ac:dyDescent="0.25">
      <c r="A70" s="21"/>
      <c r="B70" s="22">
        <v>22010000</v>
      </c>
      <c r="C70" s="27" t="s">
        <v>68</v>
      </c>
      <c r="D70" s="24">
        <f>D71+D72+D73</f>
        <v>1861393.42</v>
      </c>
      <c r="E70" s="24">
        <f t="shared" ref="E70:G70" si="24">E71+E72+E73</f>
        <v>3670840</v>
      </c>
      <c r="F70" s="24">
        <f t="shared" ref="F70" si="25">F71+F72+F73</f>
        <v>2026146</v>
      </c>
      <c r="G70" s="24">
        <f t="shared" si="24"/>
        <v>1571471.71</v>
      </c>
      <c r="H70" s="25">
        <f t="shared" si="0"/>
        <v>42.809594261803838</v>
      </c>
      <c r="I70" s="25">
        <f t="shared" si="1"/>
        <v>77.559648218835164</v>
      </c>
      <c r="J70" s="24">
        <f t="shared" si="2"/>
        <v>-289921.70999999996</v>
      </c>
      <c r="K70" s="26">
        <f t="shared" si="3"/>
        <v>84.42447969972946</v>
      </c>
    </row>
    <row r="71" spans="1:11" ht="39.6" x14ac:dyDescent="0.25">
      <c r="A71" s="21"/>
      <c r="B71" s="22">
        <v>22010300</v>
      </c>
      <c r="C71" s="27" t="s">
        <v>69</v>
      </c>
      <c r="D71" s="24">
        <v>37280</v>
      </c>
      <c r="E71" s="24">
        <v>74240</v>
      </c>
      <c r="F71" s="24">
        <v>37280</v>
      </c>
      <c r="G71" s="24">
        <v>21990</v>
      </c>
      <c r="H71" s="25">
        <f t="shared" si="0"/>
        <v>29.620150862068968</v>
      </c>
      <c r="I71" s="25">
        <f t="shared" si="1"/>
        <v>58.986051502145919</v>
      </c>
      <c r="J71" s="24">
        <f t="shared" si="2"/>
        <v>-15290</v>
      </c>
      <c r="K71" s="26">
        <f t="shared" si="3"/>
        <v>58.986051502145919</v>
      </c>
    </row>
    <row r="72" spans="1:11" x14ac:dyDescent="0.25">
      <c r="A72" s="21"/>
      <c r="B72" s="22">
        <v>22012500</v>
      </c>
      <c r="C72" s="27" t="s">
        <v>70</v>
      </c>
      <c r="D72" s="24">
        <v>999112.42</v>
      </c>
      <c r="E72" s="24">
        <v>2110000</v>
      </c>
      <c r="F72" s="24">
        <v>1013865</v>
      </c>
      <c r="G72" s="24">
        <v>766624.71</v>
      </c>
      <c r="H72" s="25">
        <f t="shared" si="0"/>
        <v>36.332924644549763</v>
      </c>
      <c r="I72" s="25">
        <f t="shared" si="1"/>
        <v>75.614081756446865</v>
      </c>
      <c r="J72" s="24">
        <f t="shared" si="2"/>
        <v>-232487.71000000008</v>
      </c>
      <c r="K72" s="26">
        <f t="shared" si="3"/>
        <v>76.730575524223781</v>
      </c>
    </row>
    <row r="73" spans="1:11" ht="26.4" x14ac:dyDescent="0.25">
      <c r="A73" s="21"/>
      <c r="B73" s="22">
        <v>22012600</v>
      </c>
      <c r="C73" s="27" t="s">
        <v>71</v>
      </c>
      <c r="D73" s="24">
        <v>825001</v>
      </c>
      <c r="E73" s="24">
        <v>1486600</v>
      </c>
      <c r="F73" s="24">
        <v>975001</v>
      </c>
      <c r="G73" s="24">
        <v>782857</v>
      </c>
      <c r="H73" s="25">
        <f t="shared" si="0"/>
        <v>52.660904076415981</v>
      </c>
      <c r="I73" s="25">
        <f t="shared" si="1"/>
        <v>80.292943289288928</v>
      </c>
      <c r="J73" s="24">
        <f t="shared" si="2"/>
        <v>-42144</v>
      </c>
      <c r="K73" s="26">
        <f t="shared" si="3"/>
        <v>94.891642555584781</v>
      </c>
    </row>
    <row r="74" spans="1:11" ht="26.4" x14ac:dyDescent="0.25">
      <c r="A74" s="21"/>
      <c r="B74" s="22">
        <v>22080000</v>
      </c>
      <c r="C74" s="27" t="s">
        <v>72</v>
      </c>
      <c r="D74" s="24">
        <f t="shared" ref="D74:G74" si="26">D75</f>
        <v>53276.79</v>
      </c>
      <c r="E74" s="24">
        <f t="shared" si="26"/>
        <v>104430</v>
      </c>
      <c r="F74" s="24">
        <f t="shared" si="26"/>
        <v>53283</v>
      </c>
      <c r="G74" s="24">
        <f t="shared" si="26"/>
        <v>62603.43</v>
      </c>
      <c r="H74" s="25">
        <f t="shared" si="0"/>
        <v>59.947744900890555</v>
      </c>
      <c r="I74" s="25">
        <f t="shared" si="1"/>
        <v>117.49231462192444</v>
      </c>
      <c r="J74" s="24">
        <f t="shared" si="2"/>
        <v>9326.64</v>
      </c>
      <c r="K74" s="26">
        <f t="shared" si="3"/>
        <v>117.50600965260858</v>
      </c>
    </row>
    <row r="75" spans="1:11" ht="39.6" x14ac:dyDescent="0.25">
      <c r="A75" s="21"/>
      <c r="B75" s="22">
        <v>22080400</v>
      </c>
      <c r="C75" s="27" t="s">
        <v>73</v>
      </c>
      <c r="D75" s="24">
        <v>53276.79</v>
      </c>
      <c r="E75" s="24">
        <v>104430</v>
      </c>
      <c r="F75" s="24">
        <v>53283</v>
      </c>
      <c r="G75" s="24">
        <v>62603.43</v>
      </c>
      <c r="H75" s="25">
        <f t="shared" si="0"/>
        <v>59.947744900890555</v>
      </c>
      <c r="I75" s="25">
        <f t="shared" si="1"/>
        <v>117.49231462192444</v>
      </c>
      <c r="J75" s="24">
        <f t="shared" si="2"/>
        <v>9326.64</v>
      </c>
      <c r="K75" s="26">
        <f t="shared" si="3"/>
        <v>117.50600965260858</v>
      </c>
    </row>
    <row r="76" spans="1:11" x14ac:dyDescent="0.25">
      <c r="A76" s="21"/>
      <c r="B76" s="22">
        <v>22090000</v>
      </c>
      <c r="C76" s="27" t="s">
        <v>74</v>
      </c>
      <c r="D76" s="24">
        <f t="shared" ref="D76" si="27">D77+D78+D79</f>
        <v>36189.68</v>
      </c>
      <c r="E76" s="24">
        <f t="shared" ref="E76:G76" si="28">E77+E78+E79</f>
        <v>83791</v>
      </c>
      <c r="F76" s="24">
        <f t="shared" ref="F76" si="29">F77+F78+F79</f>
        <v>40477</v>
      </c>
      <c r="G76" s="24">
        <f t="shared" si="28"/>
        <v>37885.909999999996</v>
      </c>
      <c r="H76" s="25">
        <f t="shared" si="0"/>
        <v>45.214772469596973</v>
      </c>
      <c r="I76" s="25">
        <f t="shared" si="1"/>
        <v>93.598611557180618</v>
      </c>
      <c r="J76" s="24">
        <f t="shared" si="2"/>
        <v>1696.2299999999959</v>
      </c>
      <c r="K76" s="26">
        <f t="shared" si="3"/>
        <v>104.68705443098693</v>
      </c>
    </row>
    <row r="77" spans="1:11" ht="39.6" x14ac:dyDescent="0.25">
      <c r="A77" s="21"/>
      <c r="B77" s="22">
        <v>22090100</v>
      </c>
      <c r="C77" s="27" t="s">
        <v>75</v>
      </c>
      <c r="D77" s="24">
        <v>36174.379999999997</v>
      </c>
      <c r="E77" s="24">
        <v>83720</v>
      </c>
      <c r="F77" s="24">
        <v>40460</v>
      </c>
      <c r="G77" s="24">
        <v>37841.71</v>
      </c>
      <c r="H77" s="25">
        <f t="shared" si="0"/>
        <v>45.200322503583372</v>
      </c>
      <c r="I77" s="25">
        <f t="shared" si="1"/>
        <v>93.528695007414726</v>
      </c>
      <c r="J77" s="24">
        <f t="shared" si="2"/>
        <v>1667.3300000000017</v>
      </c>
      <c r="K77" s="26">
        <f t="shared" si="3"/>
        <v>104.60914603097551</v>
      </c>
    </row>
    <row r="78" spans="1:11" x14ac:dyDescent="0.25">
      <c r="A78" s="21"/>
      <c r="B78" s="22">
        <v>22090200</v>
      </c>
      <c r="C78" s="27" t="s">
        <v>76</v>
      </c>
      <c r="D78" s="24">
        <v>15.3</v>
      </c>
      <c r="E78" s="24">
        <v>37</v>
      </c>
      <c r="F78" s="24">
        <v>17</v>
      </c>
      <c r="G78" s="24">
        <v>44.2</v>
      </c>
      <c r="H78" s="25"/>
      <c r="I78" s="25"/>
      <c r="J78" s="24">
        <f t="shared" ref="J78:J156" si="30">G78-D78</f>
        <v>28.900000000000002</v>
      </c>
      <c r="K78" s="26">
        <f t="shared" ref="K78:K156" si="31">G78/D78*100</f>
        <v>288.88888888888886</v>
      </c>
    </row>
    <row r="79" spans="1:11" ht="39.6" x14ac:dyDescent="0.25">
      <c r="A79" s="21"/>
      <c r="B79" s="22">
        <v>22090400</v>
      </c>
      <c r="C79" s="27" t="s">
        <v>77</v>
      </c>
      <c r="D79" s="24">
        <v>0</v>
      </c>
      <c r="E79" s="24">
        <v>34</v>
      </c>
      <c r="F79" s="24">
        <v>0</v>
      </c>
      <c r="G79" s="24">
        <v>0</v>
      </c>
      <c r="H79" s="25">
        <f t="shared" ref="H79:H156" si="32">G79/E79*100</f>
        <v>0</v>
      </c>
      <c r="I79" s="25" t="e">
        <f t="shared" ref="I79:I113" si="33">G79/F79*100</f>
        <v>#DIV/0!</v>
      </c>
      <c r="J79" s="24">
        <f t="shared" si="30"/>
        <v>0</v>
      </c>
      <c r="K79" s="26" t="e">
        <f t="shared" si="31"/>
        <v>#DIV/0!</v>
      </c>
    </row>
    <row r="80" spans="1:11" ht="13.8" x14ac:dyDescent="0.25">
      <c r="A80" s="21"/>
      <c r="B80" s="22">
        <v>24000000</v>
      </c>
      <c r="C80" s="23" t="s">
        <v>78</v>
      </c>
      <c r="D80" s="24">
        <f t="shared" ref="D80:G80" si="34">D81</f>
        <v>423798.11</v>
      </c>
      <c r="E80" s="24">
        <f t="shared" si="34"/>
        <v>868425</v>
      </c>
      <c r="F80" s="24">
        <f t="shared" si="34"/>
        <v>439006</v>
      </c>
      <c r="G80" s="24">
        <f t="shared" si="34"/>
        <v>1455448.02</v>
      </c>
      <c r="H80" s="25">
        <f t="shared" si="32"/>
        <v>167.59628292598669</v>
      </c>
      <c r="I80" s="25">
        <f t="shared" si="33"/>
        <v>331.53260319904513</v>
      </c>
      <c r="J80" s="24">
        <f t="shared" si="30"/>
        <v>1031649.91</v>
      </c>
      <c r="K80" s="26">
        <f t="shared" si="31"/>
        <v>343.42956838575805</v>
      </c>
    </row>
    <row r="81" spans="1:11" x14ac:dyDescent="0.25">
      <c r="A81" s="21"/>
      <c r="B81" s="22">
        <v>24060000</v>
      </c>
      <c r="C81" s="27" t="s">
        <v>62</v>
      </c>
      <c r="D81" s="24">
        <f t="shared" ref="D81" si="35">D82+D83</f>
        <v>423798.11</v>
      </c>
      <c r="E81" s="24">
        <f t="shared" ref="E81:G81" si="36">E82+E83</f>
        <v>868425</v>
      </c>
      <c r="F81" s="24">
        <f t="shared" ref="F81" si="37">F82+F83</f>
        <v>439006</v>
      </c>
      <c r="G81" s="24">
        <f t="shared" si="36"/>
        <v>1455448.02</v>
      </c>
      <c r="H81" s="25">
        <f t="shared" si="32"/>
        <v>167.59628292598669</v>
      </c>
      <c r="I81" s="25">
        <f t="shared" si="33"/>
        <v>331.53260319904513</v>
      </c>
      <c r="J81" s="24">
        <f t="shared" si="30"/>
        <v>1031649.91</v>
      </c>
      <c r="K81" s="26">
        <f t="shared" si="31"/>
        <v>343.42956838575805</v>
      </c>
    </row>
    <row r="82" spans="1:11" x14ac:dyDescent="0.25">
      <c r="A82" s="21"/>
      <c r="B82" s="22">
        <v>24060300</v>
      </c>
      <c r="C82" s="27" t="s">
        <v>62</v>
      </c>
      <c r="D82" s="24">
        <v>410775.68</v>
      </c>
      <c r="E82" s="24">
        <v>753000</v>
      </c>
      <c r="F82" s="24">
        <v>410881</v>
      </c>
      <c r="G82" s="24">
        <v>1228282.45</v>
      </c>
      <c r="H82" s="25">
        <f t="shared" si="32"/>
        <v>163.1185192563081</v>
      </c>
      <c r="I82" s="25">
        <f t="shared" si="33"/>
        <v>298.93873165223022</v>
      </c>
      <c r="J82" s="24">
        <f t="shared" si="30"/>
        <v>817506.77</v>
      </c>
      <c r="K82" s="26">
        <f t="shared" si="31"/>
        <v>299.01537744396165</v>
      </c>
    </row>
    <row r="83" spans="1:11" ht="66" x14ac:dyDescent="0.25">
      <c r="A83" s="21"/>
      <c r="B83" s="22">
        <v>24062200</v>
      </c>
      <c r="C83" s="27" t="s">
        <v>79</v>
      </c>
      <c r="D83" s="24">
        <v>13022.43</v>
      </c>
      <c r="E83" s="24">
        <v>115425</v>
      </c>
      <c r="F83" s="24">
        <v>28125</v>
      </c>
      <c r="G83" s="24">
        <v>227165.57</v>
      </c>
      <c r="H83" s="25">
        <f t="shared" si="32"/>
        <v>196.80794455273988</v>
      </c>
      <c r="I83" s="25">
        <f t="shared" si="33"/>
        <v>807.69980444444445</v>
      </c>
      <c r="J83" s="24">
        <f t="shared" si="30"/>
        <v>214143.14</v>
      </c>
      <c r="K83" s="26">
        <f t="shared" si="31"/>
        <v>1744.4176701276185</v>
      </c>
    </row>
    <row r="84" spans="1:11" x14ac:dyDescent="0.25">
      <c r="A84" s="21"/>
      <c r="B84" s="37">
        <v>40000000</v>
      </c>
      <c r="C84" s="17" t="s">
        <v>80</v>
      </c>
      <c r="D84" s="18">
        <f>D86+D89+D99+D104</f>
        <v>70450322</v>
      </c>
      <c r="E84" s="18">
        <f>E86+E89+E99+E104</f>
        <v>216175737</v>
      </c>
      <c r="F84" s="18">
        <f>F86+F89+F99+F104</f>
        <v>162803091</v>
      </c>
      <c r="G84" s="18">
        <f>G86+G89+G99+G104</f>
        <v>162689691</v>
      </c>
      <c r="H84" s="19">
        <f t="shared" si="32"/>
        <v>75.258071630860229</v>
      </c>
      <c r="I84" s="19">
        <f t="shared" si="33"/>
        <v>99.930345302841943</v>
      </c>
      <c r="J84" s="18">
        <f t="shared" si="30"/>
        <v>92239369</v>
      </c>
      <c r="K84" s="20">
        <f t="shared" si="31"/>
        <v>230.92824330880987</v>
      </c>
    </row>
    <row r="85" spans="1:11" x14ac:dyDescent="0.25">
      <c r="A85" s="21"/>
      <c r="B85" s="22">
        <v>41000000</v>
      </c>
      <c r="C85" s="27" t="s">
        <v>81</v>
      </c>
      <c r="D85" s="24">
        <f>D86+D89+D99+D104</f>
        <v>70450322</v>
      </c>
      <c r="E85" s="24">
        <f>E86+E89+E99+E104</f>
        <v>216175737</v>
      </c>
      <c r="F85" s="24">
        <f>F86+F89+F99+F104</f>
        <v>162803091</v>
      </c>
      <c r="G85" s="24">
        <f>G86+G89+G99+G104</f>
        <v>162689691</v>
      </c>
      <c r="H85" s="25">
        <f t="shared" si="32"/>
        <v>75.258071630860229</v>
      </c>
      <c r="I85" s="25">
        <f t="shared" si="33"/>
        <v>99.930345302841943</v>
      </c>
      <c r="J85" s="24">
        <f t="shared" si="30"/>
        <v>92239369</v>
      </c>
      <c r="K85" s="26">
        <f t="shared" si="31"/>
        <v>230.92824330880987</v>
      </c>
    </row>
    <row r="86" spans="1:11" x14ac:dyDescent="0.25">
      <c r="A86" s="21"/>
      <c r="B86" s="22">
        <v>41020000</v>
      </c>
      <c r="C86" s="27" t="s">
        <v>82</v>
      </c>
      <c r="D86" s="24">
        <f>D87+D88</f>
        <v>12103800</v>
      </c>
      <c r="E86" s="24">
        <f>E87+E88</f>
        <v>23819800</v>
      </c>
      <c r="F86" s="24">
        <f>F87+F88</f>
        <v>11910000</v>
      </c>
      <c r="G86" s="24">
        <f>G87+G88</f>
        <v>11910000</v>
      </c>
      <c r="H86" s="25">
        <f t="shared" si="32"/>
        <v>50.000419818806208</v>
      </c>
      <c r="I86" s="25">
        <f t="shared" si="33"/>
        <v>100</v>
      </c>
      <c r="J86" s="24">
        <f t="shared" si="30"/>
        <v>-193800</v>
      </c>
      <c r="K86" s="26">
        <f t="shared" si="31"/>
        <v>98.398849947950225</v>
      </c>
    </row>
    <row r="87" spans="1:11" x14ac:dyDescent="0.25">
      <c r="A87" s="21"/>
      <c r="B87" s="22">
        <v>41020100</v>
      </c>
      <c r="C87" s="27" t="s">
        <v>83</v>
      </c>
      <c r="D87" s="24">
        <v>12103800</v>
      </c>
      <c r="E87" s="24">
        <v>14933900</v>
      </c>
      <c r="F87" s="24">
        <v>7467000</v>
      </c>
      <c r="G87" s="24">
        <v>7467000</v>
      </c>
      <c r="H87" s="25">
        <f t="shared" si="32"/>
        <v>50.000334808723778</v>
      </c>
      <c r="I87" s="25">
        <f t="shared" si="33"/>
        <v>100</v>
      </c>
      <c r="J87" s="24">
        <f t="shared" si="30"/>
        <v>-4636800</v>
      </c>
      <c r="K87" s="26">
        <f t="shared" si="31"/>
        <v>61.69136965250582</v>
      </c>
    </row>
    <row r="88" spans="1:11" x14ac:dyDescent="0.25">
      <c r="A88" s="21"/>
      <c r="B88" s="22">
        <v>41021400</v>
      </c>
      <c r="C88" s="27" t="s">
        <v>84</v>
      </c>
      <c r="D88" s="24">
        <v>0</v>
      </c>
      <c r="E88" s="24">
        <v>8885900</v>
      </c>
      <c r="F88" s="24">
        <v>4443000</v>
      </c>
      <c r="G88" s="24">
        <v>4443000</v>
      </c>
      <c r="H88" s="25">
        <f t="shared" si="32"/>
        <v>50.000562689204244</v>
      </c>
      <c r="I88" s="25">
        <f t="shared" si="33"/>
        <v>100</v>
      </c>
      <c r="J88" s="24">
        <f t="shared" si="30"/>
        <v>4443000</v>
      </c>
      <c r="K88" s="26" t="e">
        <f t="shared" si="31"/>
        <v>#DIV/0!</v>
      </c>
    </row>
    <row r="89" spans="1:11" x14ac:dyDescent="0.25">
      <c r="A89" s="21"/>
      <c r="B89" s="22">
        <v>41030000</v>
      </c>
      <c r="C89" s="27" t="s">
        <v>85</v>
      </c>
      <c r="D89" s="24">
        <f>D94+D95+D98+D90+D97+D102+D103+D93</f>
        <v>54425900</v>
      </c>
      <c r="E89" s="24">
        <f>E94+E95+E98+E90+E97+E102+E103+E91+E92</f>
        <v>185470774</v>
      </c>
      <c r="F89" s="24">
        <f t="shared" ref="F89" si="38">F94+F95+F98+F90+F97+F102+F103+F91+F92</f>
        <v>144912288</v>
      </c>
      <c r="G89" s="24">
        <f>G94+G95+G98+G90+G97+G102+G103+G91+G92</f>
        <v>144912288</v>
      </c>
      <c r="H89" s="25">
        <f t="shared" si="32"/>
        <v>78.132141724927507</v>
      </c>
      <c r="I89" s="25">
        <f t="shared" si="33"/>
        <v>100</v>
      </c>
      <c r="J89" s="24">
        <f t="shared" si="30"/>
        <v>90486388</v>
      </c>
      <c r="K89" s="26">
        <f t="shared" si="31"/>
        <v>266.25611703251576</v>
      </c>
    </row>
    <row r="90" spans="1:11" ht="39.6" hidden="1" x14ac:dyDescent="0.25">
      <c r="A90" s="21"/>
      <c r="B90" s="22">
        <v>41033300</v>
      </c>
      <c r="C90" s="27" t="s">
        <v>130</v>
      </c>
      <c r="D90" s="24">
        <v>0</v>
      </c>
      <c r="E90" s="24">
        <v>0</v>
      </c>
      <c r="F90" s="24">
        <v>0</v>
      </c>
      <c r="G90" s="24">
        <v>0</v>
      </c>
      <c r="H90" s="25" t="e">
        <f t="shared" si="32"/>
        <v>#DIV/0!</v>
      </c>
      <c r="I90" s="25" t="e">
        <f t="shared" si="33"/>
        <v>#DIV/0!</v>
      </c>
      <c r="J90" s="24">
        <f t="shared" si="30"/>
        <v>0</v>
      </c>
      <c r="K90" s="26" t="e">
        <f t="shared" si="31"/>
        <v>#DIV/0!</v>
      </c>
    </row>
    <row r="91" spans="1:11" ht="39.6" x14ac:dyDescent="0.25">
      <c r="A91" s="21"/>
      <c r="B91" s="22">
        <v>41031100</v>
      </c>
      <c r="C91" s="27" t="s">
        <v>141</v>
      </c>
      <c r="D91" s="24">
        <v>0</v>
      </c>
      <c r="E91" s="24">
        <v>9143800</v>
      </c>
      <c r="F91" s="24">
        <v>9143800</v>
      </c>
      <c r="G91" s="24">
        <v>9143800</v>
      </c>
      <c r="H91" s="25">
        <f t="shared" si="32"/>
        <v>100</v>
      </c>
      <c r="I91" s="25">
        <f t="shared" si="33"/>
        <v>100</v>
      </c>
      <c r="J91" s="24">
        <f t="shared" si="30"/>
        <v>9143800</v>
      </c>
      <c r="K91" s="26" t="e">
        <f t="shared" si="31"/>
        <v>#DIV/0!</v>
      </c>
    </row>
    <row r="92" spans="1:11" ht="66" x14ac:dyDescent="0.25">
      <c r="A92" s="21"/>
      <c r="B92" s="22">
        <v>41032800</v>
      </c>
      <c r="C92" s="27" t="s">
        <v>142</v>
      </c>
      <c r="D92" s="24">
        <v>0</v>
      </c>
      <c r="E92" s="24">
        <v>99260074</v>
      </c>
      <c r="F92" s="24">
        <v>66461088</v>
      </c>
      <c r="G92" s="24">
        <v>66461088</v>
      </c>
      <c r="H92" s="25">
        <f t="shared" si="32"/>
        <v>66.956516675576921</v>
      </c>
      <c r="I92" s="25">
        <f t="shared" si="33"/>
        <v>100</v>
      </c>
      <c r="J92" s="24">
        <f t="shared" si="30"/>
        <v>66461088</v>
      </c>
      <c r="K92" s="26" t="e">
        <f t="shared" si="31"/>
        <v>#DIV/0!</v>
      </c>
    </row>
    <row r="93" spans="1:11" ht="79.2" x14ac:dyDescent="0.25">
      <c r="A93" s="21"/>
      <c r="B93" s="22">
        <v>41033500</v>
      </c>
      <c r="C93" s="27" t="s">
        <v>151</v>
      </c>
      <c r="D93" s="24">
        <v>4798500</v>
      </c>
      <c r="E93" s="24">
        <v>0</v>
      </c>
      <c r="F93" s="24">
        <v>0</v>
      </c>
      <c r="G93" s="24">
        <v>0</v>
      </c>
      <c r="H93" s="25" t="e">
        <f t="shared" si="32"/>
        <v>#DIV/0!</v>
      </c>
      <c r="I93" s="25" t="e">
        <f t="shared" si="33"/>
        <v>#DIV/0!</v>
      </c>
      <c r="J93" s="24">
        <f t="shared" si="30"/>
        <v>-4798500</v>
      </c>
      <c r="K93" s="26">
        <f t="shared" si="31"/>
        <v>0</v>
      </c>
    </row>
    <row r="94" spans="1:11" ht="26.4" x14ac:dyDescent="0.25">
      <c r="A94" s="21"/>
      <c r="B94" s="22">
        <v>41033900</v>
      </c>
      <c r="C94" s="27" t="s">
        <v>86</v>
      </c>
      <c r="D94" s="24">
        <v>45120200</v>
      </c>
      <c r="E94" s="24">
        <v>67210400</v>
      </c>
      <c r="F94" s="24">
        <v>60166800</v>
      </c>
      <c r="G94" s="24">
        <v>60166800</v>
      </c>
      <c r="H94" s="25">
        <f t="shared" si="32"/>
        <v>89.520074274219468</v>
      </c>
      <c r="I94" s="25">
        <f t="shared" si="33"/>
        <v>100</v>
      </c>
      <c r="J94" s="24">
        <f t="shared" si="30"/>
        <v>15046600</v>
      </c>
      <c r="K94" s="26">
        <f t="shared" si="31"/>
        <v>133.347813174587</v>
      </c>
    </row>
    <row r="95" spans="1:11" ht="39.6" hidden="1" x14ac:dyDescent="0.25">
      <c r="A95" s="21"/>
      <c r="B95" s="22">
        <v>41034500</v>
      </c>
      <c r="C95" s="27" t="s">
        <v>87</v>
      </c>
      <c r="D95" s="24">
        <v>0</v>
      </c>
      <c r="E95" s="24">
        <v>0</v>
      </c>
      <c r="F95" s="24">
        <v>0</v>
      </c>
      <c r="G95" s="24">
        <v>0</v>
      </c>
      <c r="H95" s="25" t="e">
        <f t="shared" si="32"/>
        <v>#DIV/0!</v>
      </c>
      <c r="I95" s="25" t="e">
        <f t="shared" si="33"/>
        <v>#DIV/0!</v>
      </c>
      <c r="J95" s="24">
        <f t="shared" si="30"/>
        <v>0</v>
      </c>
      <c r="K95" s="26" t="e">
        <f t="shared" si="31"/>
        <v>#DIV/0!</v>
      </c>
    </row>
    <row r="96" spans="1:11" ht="26.4" hidden="1" x14ac:dyDescent="0.25">
      <c r="A96" s="21"/>
      <c r="B96" s="22">
        <v>41035200</v>
      </c>
      <c r="C96" s="27" t="s">
        <v>88</v>
      </c>
      <c r="D96" s="24">
        <v>0</v>
      </c>
      <c r="E96" s="24">
        <v>0</v>
      </c>
      <c r="F96" s="24">
        <v>0</v>
      </c>
      <c r="G96" s="24">
        <v>0</v>
      </c>
      <c r="H96" s="25" t="e">
        <f t="shared" si="32"/>
        <v>#DIV/0!</v>
      </c>
      <c r="I96" s="25" t="e">
        <f t="shared" si="33"/>
        <v>#DIV/0!</v>
      </c>
      <c r="J96" s="24">
        <f t="shared" si="30"/>
        <v>0</v>
      </c>
      <c r="K96" s="26" t="e">
        <f t="shared" si="31"/>
        <v>#DIV/0!</v>
      </c>
    </row>
    <row r="97" spans="1:11" ht="39.6" x14ac:dyDescent="0.25">
      <c r="A97" s="21"/>
      <c r="B97" s="22">
        <v>41035400</v>
      </c>
      <c r="C97" s="27" t="s">
        <v>135</v>
      </c>
      <c r="D97" s="24">
        <v>168000</v>
      </c>
      <c r="E97" s="24">
        <v>329800</v>
      </c>
      <c r="F97" s="24">
        <v>329800</v>
      </c>
      <c r="G97" s="24">
        <v>329800</v>
      </c>
      <c r="H97" s="25">
        <f t="shared" si="32"/>
        <v>100</v>
      </c>
      <c r="I97" s="25">
        <f t="shared" si="33"/>
        <v>100</v>
      </c>
      <c r="J97" s="24">
        <f t="shared" si="30"/>
        <v>161800</v>
      </c>
      <c r="K97" s="26">
        <f t="shared" si="31"/>
        <v>196.3095238095238</v>
      </c>
    </row>
    <row r="98" spans="1:11" ht="52.8" hidden="1" x14ac:dyDescent="0.25">
      <c r="A98" s="21"/>
      <c r="B98" s="22">
        <v>41035500</v>
      </c>
      <c r="C98" s="27" t="s">
        <v>89</v>
      </c>
      <c r="D98" s="24">
        <v>0</v>
      </c>
      <c r="E98" s="24">
        <v>0</v>
      </c>
      <c r="F98" s="24">
        <v>0</v>
      </c>
      <c r="G98" s="24">
        <v>0</v>
      </c>
      <c r="H98" s="25" t="e">
        <f t="shared" si="32"/>
        <v>#DIV/0!</v>
      </c>
      <c r="I98" s="25" t="e">
        <f t="shared" si="33"/>
        <v>#DIV/0!</v>
      </c>
      <c r="J98" s="24">
        <f t="shared" si="30"/>
        <v>0</v>
      </c>
      <c r="K98" s="26" t="e">
        <f t="shared" si="31"/>
        <v>#DIV/0!</v>
      </c>
    </row>
    <row r="99" spans="1:11" hidden="1" x14ac:dyDescent="0.25">
      <c r="A99" s="21"/>
      <c r="B99" s="22">
        <v>41040000</v>
      </c>
      <c r="C99" s="27" t="s">
        <v>90</v>
      </c>
      <c r="D99" s="24">
        <f>D100+D101</f>
        <v>0</v>
      </c>
      <c r="E99" s="24">
        <v>0</v>
      </c>
      <c r="F99" s="24">
        <v>0</v>
      </c>
      <c r="G99" s="24">
        <f>G100+G101</f>
        <v>0</v>
      </c>
      <c r="H99" s="25" t="e">
        <f t="shared" si="32"/>
        <v>#DIV/0!</v>
      </c>
      <c r="I99" s="25" t="e">
        <f t="shared" si="33"/>
        <v>#DIV/0!</v>
      </c>
      <c r="J99" s="24">
        <f t="shared" si="30"/>
        <v>0</v>
      </c>
      <c r="K99" s="26" t="e">
        <f t="shared" si="31"/>
        <v>#DIV/0!</v>
      </c>
    </row>
    <row r="100" spans="1:11" ht="52.8" hidden="1" x14ac:dyDescent="0.25">
      <c r="A100" s="21"/>
      <c r="B100" s="22">
        <v>41040200</v>
      </c>
      <c r="C100" s="27" t="s">
        <v>91</v>
      </c>
      <c r="D100" s="24">
        <v>0</v>
      </c>
      <c r="E100" s="24">
        <v>0</v>
      </c>
      <c r="F100" s="24">
        <v>0</v>
      </c>
      <c r="G100" s="24">
        <v>0</v>
      </c>
      <c r="H100" s="25" t="e">
        <f t="shared" si="32"/>
        <v>#DIV/0!</v>
      </c>
      <c r="I100" s="25" t="e">
        <f t="shared" si="33"/>
        <v>#DIV/0!</v>
      </c>
      <c r="J100" s="24">
        <f t="shared" si="30"/>
        <v>0</v>
      </c>
      <c r="K100" s="26" t="e">
        <f t="shared" si="31"/>
        <v>#DIV/0!</v>
      </c>
    </row>
    <row r="101" spans="1:11" ht="66" hidden="1" x14ac:dyDescent="0.25">
      <c r="A101" s="21"/>
      <c r="B101" s="22">
        <v>41040500</v>
      </c>
      <c r="C101" s="27" t="s">
        <v>92</v>
      </c>
      <c r="D101" s="24">
        <v>0</v>
      </c>
      <c r="E101" s="24">
        <v>0</v>
      </c>
      <c r="F101" s="24">
        <v>0</v>
      </c>
      <c r="G101" s="24">
        <v>0</v>
      </c>
      <c r="H101" s="25" t="e">
        <f t="shared" si="32"/>
        <v>#DIV/0!</v>
      </c>
      <c r="I101" s="25" t="e">
        <f t="shared" si="33"/>
        <v>#DIV/0!</v>
      </c>
      <c r="J101" s="24">
        <f t="shared" si="30"/>
        <v>0</v>
      </c>
      <c r="K101" s="26" t="e">
        <f t="shared" si="31"/>
        <v>#DIV/0!</v>
      </c>
    </row>
    <row r="102" spans="1:11" ht="52.8" x14ac:dyDescent="0.25">
      <c r="A102" s="21"/>
      <c r="B102" s="22">
        <v>41036000</v>
      </c>
      <c r="C102" s="27" t="s">
        <v>136</v>
      </c>
      <c r="D102" s="24">
        <v>716400</v>
      </c>
      <c r="E102" s="24">
        <v>1777900</v>
      </c>
      <c r="F102" s="24">
        <v>1062000</v>
      </c>
      <c r="G102" s="24">
        <v>1062000</v>
      </c>
      <c r="H102" s="25">
        <f t="shared" si="32"/>
        <v>59.733393329208617</v>
      </c>
      <c r="I102" s="25">
        <f t="shared" si="33"/>
        <v>100</v>
      </c>
      <c r="J102" s="24">
        <f t="shared" si="30"/>
        <v>345600</v>
      </c>
      <c r="K102" s="26">
        <f t="shared" si="31"/>
        <v>148.24120603015075</v>
      </c>
    </row>
    <row r="103" spans="1:11" ht="39.6" x14ac:dyDescent="0.25">
      <c r="A103" s="21"/>
      <c r="B103" s="22">
        <v>41036300</v>
      </c>
      <c r="C103" s="27" t="s">
        <v>137</v>
      </c>
      <c r="D103" s="24">
        <v>3622800</v>
      </c>
      <c r="E103" s="24">
        <v>7748800</v>
      </c>
      <c r="F103" s="24">
        <v>7748800</v>
      </c>
      <c r="G103" s="24">
        <v>7748800</v>
      </c>
      <c r="H103" s="25">
        <f t="shared" si="32"/>
        <v>100</v>
      </c>
      <c r="I103" s="25">
        <f t="shared" si="33"/>
        <v>100</v>
      </c>
      <c r="J103" s="24">
        <f t="shared" si="30"/>
        <v>4126000</v>
      </c>
      <c r="K103" s="26">
        <f t="shared" si="31"/>
        <v>213.88980898752345</v>
      </c>
    </row>
    <row r="104" spans="1:11" ht="26.4" x14ac:dyDescent="0.25">
      <c r="A104" s="21"/>
      <c r="B104" s="22">
        <v>41050000</v>
      </c>
      <c r="C104" s="27" t="s">
        <v>93</v>
      </c>
      <c r="D104" s="24">
        <f>D107+D108+D109+D110+D111+D105</f>
        <v>3920622</v>
      </c>
      <c r="E104" s="24">
        <f>E107+E108+E109+E110+E111+E113+E112</f>
        <v>6885163</v>
      </c>
      <c r="F104" s="24">
        <f t="shared" ref="F104:G104" si="39">F107+F108+F109+F110+F111+F113+F112</f>
        <v>5980803</v>
      </c>
      <c r="G104" s="24">
        <f t="shared" si="39"/>
        <v>5867403</v>
      </c>
      <c r="H104" s="25">
        <f t="shared" si="32"/>
        <v>85.218069637567041</v>
      </c>
      <c r="I104" s="25">
        <f t="shared" si="33"/>
        <v>98.103933535346343</v>
      </c>
      <c r="J104" s="24">
        <f t="shared" si="30"/>
        <v>1946781</v>
      </c>
      <c r="K104" s="26">
        <f t="shared" si="31"/>
        <v>149.65490169672057</v>
      </c>
    </row>
    <row r="105" spans="1:11" ht="79.8" customHeight="1" x14ac:dyDescent="0.25">
      <c r="A105" s="21"/>
      <c r="B105" s="22">
        <v>41050200</v>
      </c>
      <c r="C105" s="27" t="s">
        <v>150</v>
      </c>
      <c r="D105" s="24">
        <v>2750922</v>
      </c>
      <c r="E105" s="24">
        <v>0</v>
      </c>
      <c r="F105" s="24">
        <v>0</v>
      </c>
      <c r="G105" s="24">
        <v>0</v>
      </c>
      <c r="H105" s="25" t="e">
        <f t="shared" si="32"/>
        <v>#DIV/0!</v>
      </c>
      <c r="I105" s="25" t="e">
        <f t="shared" si="33"/>
        <v>#DIV/0!</v>
      </c>
      <c r="J105" s="24">
        <f t="shared" si="30"/>
        <v>-2750922</v>
      </c>
      <c r="K105" s="26">
        <f t="shared" si="31"/>
        <v>0</v>
      </c>
    </row>
    <row r="106" spans="1:11" ht="66" hidden="1" x14ac:dyDescent="0.25">
      <c r="A106" s="21"/>
      <c r="B106" s="22">
        <v>41050400</v>
      </c>
      <c r="C106" s="27" t="s">
        <v>94</v>
      </c>
      <c r="D106" s="24">
        <v>0</v>
      </c>
      <c r="E106" s="24">
        <v>0</v>
      </c>
      <c r="F106" s="24">
        <v>0</v>
      </c>
      <c r="G106" s="24">
        <v>0</v>
      </c>
      <c r="H106" s="25"/>
      <c r="I106" s="25"/>
      <c r="J106" s="24">
        <f t="shared" si="30"/>
        <v>0</v>
      </c>
      <c r="K106" s="26" t="e">
        <f t="shared" si="31"/>
        <v>#DIV/0!</v>
      </c>
    </row>
    <row r="107" spans="1:11" ht="39.6" x14ac:dyDescent="0.25">
      <c r="A107" s="21"/>
      <c r="B107" s="22">
        <v>41051000</v>
      </c>
      <c r="C107" s="27" t="s">
        <v>95</v>
      </c>
      <c r="D107" s="24">
        <v>965400</v>
      </c>
      <c r="E107" s="24">
        <v>1297266</v>
      </c>
      <c r="F107" s="24">
        <v>1167866</v>
      </c>
      <c r="G107" s="24">
        <v>1167866</v>
      </c>
      <c r="H107" s="25">
        <f t="shared" si="32"/>
        <v>90.025176024038245</v>
      </c>
      <c r="I107" s="25">
        <f t="shared" si="33"/>
        <v>100</v>
      </c>
      <c r="J107" s="24">
        <f t="shared" si="30"/>
        <v>202466</v>
      </c>
      <c r="K107" s="26">
        <f t="shared" si="31"/>
        <v>120.97223948622333</v>
      </c>
    </row>
    <row r="108" spans="1:11" ht="39.6" hidden="1" x14ac:dyDescent="0.25">
      <c r="A108" s="21"/>
      <c r="B108" s="22">
        <v>41051200</v>
      </c>
      <c r="C108" s="27" t="s">
        <v>96</v>
      </c>
      <c r="D108" s="24">
        <v>0</v>
      </c>
      <c r="E108" s="24">
        <v>0</v>
      </c>
      <c r="F108" s="24">
        <v>0</v>
      </c>
      <c r="G108" s="24">
        <v>0</v>
      </c>
      <c r="H108" s="25" t="e">
        <f t="shared" si="32"/>
        <v>#DIV/0!</v>
      </c>
      <c r="I108" s="25" t="e">
        <f t="shared" si="33"/>
        <v>#DIV/0!</v>
      </c>
      <c r="J108" s="24">
        <f t="shared" si="30"/>
        <v>0</v>
      </c>
      <c r="K108" s="26" t="e">
        <f t="shared" si="31"/>
        <v>#DIV/0!</v>
      </c>
    </row>
    <row r="109" spans="1:11" ht="52.8" hidden="1" x14ac:dyDescent="0.25">
      <c r="A109" s="21"/>
      <c r="B109" s="22">
        <v>41051400</v>
      </c>
      <c r="C109" s="27" t="s">
        <v>97</v>
      </c>
      <c r="D109" s="24">
        <v>0</v>
      </c>
      <c r="E109" s="24">
        <v>0</v>
      </c>
      <c r="F109" s="24">
        <v>0</v>
      </c>
      <c r="G109" s="24">
        <v>0</v>
      </c>
      <c r="H109" s="25" t="e">
        <f t="shared" si="32"/>
        <v>#DIV/0!</v>
      </c>
      <c r="I109" s="25" t="e">
        <f t="shared" si="33"/>
        <v>#DIV/0!</v>
      </c>
      <c r="J109" s="24">
        <f t="shared" si="30"/>
        <v>0</v>
      </c>
      <c r="K109" s="26"/>
    </row>
    <row r="110" spans="1:11" x14ac:dyDescent="0.25">
      <c r="A110" s="21"/>
      <c r="B110" s="22">
        <v>41053900</v>
      </c>
      <c r="C110" s="27" t="s">
        <v>98</v>
      </c>
      <c r="D110" s="24">
        <v>204300</v>
      </c>
      <c r="E110" s="24">
        <v>1979286</v>
      </c>
      <c r="F110" s="24">
        <v>1404486</v>
      </c>
      <c r="G110" s="24">
        <v>1291086</v>
      </c>
      <c r="H110" s="25">
        <f t="shared" si="32"/>
        <v>65.229885928562112</v>
      </c>
      <c r="I110" s="25">
        <f t="shared" si="33"/>
        <v>91.925871813602981</v>
      </c>
      <c r="J110" s="24">
        <f t="shared" si="30"/>
        <v>1086786</v>
      </c>
      <c r="K110" s="26">
        <f t="shared" si="31"/>
        <v>631.95594713656385</v>
      </c>
    </row>
    <row r="111" spans="1:11" ht="52.8" hidden="1" x14ac:dyDescent="0.25">
      <c r="A111" s="21"/>
      <c r="B111" s="22">
        <v>41057700</v>
      </c>
      <c r="C111" s="27" t="s">
        <v>99</v>
      </c>
      <c r="D111" s="24">
        <v>0</v>
      </c>
      <c r="E111" s="24">
        <v>0</v>
      </c>
      <c r="F111" s="24">
        <v>0</v>
      </c>
      <c r="G111" s="24">
        <v>0</v>
      </c>
      <c r="H111" s="25" t="e">
        <f t="shared" si="32"/>
        <v>#DIV/0!</v>
      </c>
      <c r="I111" s="25" t="e">
        <f t="shared" si="33"/>
        <v>#DIV/0!</v>
      </c>
      <c r="J111" s="24">
        <f t="shared" si="30"/>
        <v>0</v>
      </c>
      <c r="K111" s="26" t="e">
        <f t="shared" si="31"/>
        <v>#DIV/0!</v>
      </c>
    </row>
    <row r="112" spans="1:11" ht="66" x14ac:dyDescent="0.25">
      <c r="A112" s="92"/>
      <c r="B112" s="22">
        <v>41057900</v>
      </c>
      <c r="C112" s="70" t="s">
        <v>149</v>
      </c>
      <c r="D112" s="24">
        <v>0</v>
      </c>
      <c r="E112" s="24">
        <v>3208291</v>
      </c>
      <c r="F112" s="24">
        <v>3208291</v>
      </c>
      <c r="G112" s="24">
        <v>3208291</v>
      </c>
      <c r="H112" s="25">
        <f t="shared" si="32"/>
        <v>100</v>
      </c>
      <c r="I112" s="25">
        <f t="shared" si="33"/>
        <v>100</v>
      </c>
      <c r="J112" s="24">
        <f t="shared" si="30"/>
        <v>3208291</v>
      </c>
      <c r="K112" s="26" t="e">
        <f t="shared" si="31"/>
        <v>#DIV/0!</v>
      </c>
    </row>
    <row r="113" spans="1:11" ht="66" x14ac:dyDescent="0.25">
      <c r="A113" s="92"/>
      <c r="B113" s="22">
        <v>41059300</v>
      </c>
      <c r="C113" s="70" t="s">
        <v>143</v>
      </c>
      <c r="D113" s="24">
        <v>0</v>
      </c>
      <c r="E113" s="24">
        <v>400320</v>
      </c>
      <c r="F113" s="24">
        <v>200160</v>
      </c>
      <c r="G113" s="24">
        <v>200160</v>
      </c>
      <c r="H113" s="25">
        <f t="shared" si="32"/>
        <v>50</v>
      </c>
      <c r="I113" s="25">
        <f t="shared" si="33"/>
        <v>100</v>
      </c>
      <c r="J113" s="24">
        <f t="shared" si="30"/>
        <v>200160</v>
      </c>
      <c r="K113" s="26" t="e">
        <f t="shared" si="31"/>
        <v>#DIV/0!</v>
      </c>
    </row>
    <row r="114" spans="1:11" s="38" customFormat="1" x14ac:dyDescent="0.25">
      <c r="A114" s="39" t="s">
        <v>100</v>
      </c>
      <c r="B114" s="40"/>
      <c r="C114" s="41"/>
      <c r="D114" s="42">
        <f>D13+D58</f>
        <v>111504195.71000001</v>
      </c>
      <c r="E114" s="42">
        <f>E13+E58</f>
        <v>268988385</v>
      </c>
      <c r="F114" s="42">
        <f>F13+F58</f>
        <v>129657685</v>
      </c>
      <c r="G114" s="42">
        <f>G13+G58</f>
        <v>135084559.37</v>
      </c>
      <c r="H114" s="43">
        <f t="shared" si="32"/>
        <v>50.219476714580082</v>
      </c>
      <c r="I114" s="43">
        <f t="shared" ref="I114:I156" si="40">G114/F114*100</f>
        <v>104.18554007809102</v>
      </c>
      <c r="J114" s="42">
        <f t="shared" si="30"/>
        <v>23580363.659999996</v>
      </c>
      <c r="K114" s="44">
        <f t="shared" si="31"/>
        <v>121.1475124409917</v>
      </c>
    </row>
    <row r="115" spans="1:11" s="38" customFormat="1" x14ac:dyDescent="0.25">
      <c r="A115" s="45" t="s">
        <v>101</v>
      </c>
      <c r="B115" s="46"/>
      <c r="C115" s="47"/>
      <c r="D115" s="48">
        <f>D13+D58+D84</f>
        <v>181954517.71000001</v>
      </c>
      <c r="E115" s="48">
        <f>E13+E58+E84</f>
        <v>485164122</v>
      </c>
      <c r="F115" s="48">
        <f>F13+F58+F84</f>
        <v>292460776</v>
      </c>
      <c r="G115" s="48">
        <f>G13+G58+G84</f>
        <v>297774250.37</v>
      </c>
      <c r="H115" s="49">
        <f t="shared" si="32"/>
        <v>61.375983273965176</v>
      </c>
      <c r="I115" s="49">
        <f t="shared" si="40"/>
        <v>101.81681606766988</v>
      </c>
      <c r="J115" s="48">
        <f t="shared" si="30"/>
        <v>115819732.66</v>
      </c>
      <c r="K115" s="50">
        <f t="shared" si="31"/>
        <v>163.65312283402275</v>
      </c>
    </row>
    <row r="116" spans="1:11" ht="14.25" customHeight="1" x14ac:dyDescent="0.25">
      <c r="A116" s="6"/>
      <c r="B116" s="51"/>
      <c r="C116" s="52" t="s">
        <v>102</v>
      </c>
      <c r="D116" s="53"/>
      <c r="E116" s="53"/>
      <c r="F116" s="53"/>
      <c r="G116" s="53"/>
      <c r="H116" s="54"/>
      <c r="I116" s="54"/>
      <c r="J116" s="55"/>
      <c r="K116" s="56"/>
    </row>
    <row r="117" spans="1:11" x14ac:dyDescent="0.25">
      <c r="A117" s="57"/>
      <c r="B117" s="58">
        <v>10000000</v>
      </c>
      <c r="C117" s="59" t="s">
        <v>15</v>
      </c>
      <c r="D117" s="60">
        <f>D118</f>
        <v>63374.6</v>
      </c>
      <c r="E117" s="60">
        <f t="shared" ref="E117:F118" si="41">E118</f>
        <v>110000</v>
      </c>
      <c r="F117" s="60">
        <f t="shared" si="41"/>
        <v>56000</v>
      </c>
      <c r="G117" s="60">
        <f>G118</f>
        <v>71195.88</v>
      </c>
      <c r="H117" s="61">
        <f t="shared" si="32"/>
        <v>64.723527272727281</v>
      </c>
      <c r="I117" s="61">
        <f t="shared" si="40"/>
        <v>127.13550000000001</v>
      </c>
      <c r="J117" s="60">
        <f t="shared" si="30"/>
        <v>7821.2800000000061</v>
      </c>
      <c r="K117" s="62">
        <f t="shared" si="31"/>
        <v>112.3413481110729</v>
      </c>
    </row>
    <row r="118" spans="1:11" ht="13.8" x14ac:dyDescent="0.25">
      <c r="A118" s="57"/>
      <c r="B118" s="22">
        <v>19000000</v>
      </c>
      <c r="C118" s="23" t="s">
        <v>103</v>
      </c>
      <c r="D118" s="24">
        <f t="shared" ref="D118:G118" si="42">D119</f>
        <v>63374.6</v>
      </c>
      <c r="E118" s="24">
        <f t="shared" si="41"/>
        <v>110000</v>
      </c>
      <c r="F118" s="24">
        <f t="shared" si="41"/>
        <v>56000</v>
      </c>
      <c r="G118" s="24">
        <f t="shared" si="42"/>
        <v>71195.88</v>
      </c>
      <c r="H118" s="33">
        <f t="shared" si="32"/>
        <v>64.723527272727281</v>
      </c>
      <c r="I118" s="33">
        <f t="shared" si="40"/>
        <v>127.13550000000001</v>
      </c>
      <c r="J118" s="32">
        <f t="shared" si="30"/>
        <v>7821.2800000000061</v>
      </c>
      <c r="K118" s="34">
        <f t="shared" si="31"/>
        <v>112.3413481110729</v>
      </c>
    </row>
    <row r="119" spans="1:11" x14ac:dyDescent="0.25">
      <c r="A119" s="57"/>
      <c r="B119" s="22">
        <v>19010000</v>
      </c>
      <c r="C119" s="27" t="s">
        <v>104</v>
      </c>
      <c r="D119" s="24">
        <f>D120+D121</f>
        <v>63374.6</v>
      </c>
      <c r="E119" s="24">
        <f>E120+E121</f>
        <v>110000</v>
      </c>
      <c r="F119" s="24">
        <f>F120+F121</f>
        <v>56000</v>
      </c>
      <c r="G119" s="24">
        <f>G120+G121</f>
        <v>71195.88</v>
      </c>
      <c r="H119" s="33">
        <f t="shared" ref="H119:H121" si="43">G119/E119*100</f>
        <v>64.723527272727281</v>
      </c>
      <c r="I119" s="33">
        <f t="shared" si="40"/>
        <v>127.13550000000001</v>
      </c>
      <c r="J119" s="32">
        <f t="shared" ref="J119:J121" si="44">G119-D119</f>
        <v>7821.2800000000061</v>
      </c>
      <c r="K119" s="34">
        <f t="shared" ref="K119:K121" si="45">G119/D119*100</f>
        <v>112.3413481110729</v>
      </c>
    </row>
    <row r="120" spans="1:11" ht="52.8" x14ac:dyDescent="0.25">
      <c r="A120" s="57"/>
      <c r="B120" s="22">
        <v>19010100</v>
      </c>
      <c r="C120" s="27" t="s">
        <v>105</v>
      </c>
      <c r="D120" s="24">
        <v>33234.53</v>
      </c>
      <c r="E120" s="24">
        <v>65000</v>
      </c>
      <c r="F120" s="24">
        <v>33000</v>
      </c>
      <c r="G120" s="24">
        <v>38054.22</v>
      </c>
      <c r="H120" s="33">
        <f t="shared" si="43"/>
        <v>58.544953846153845</v>
      </c>
      <c r="I120" s="33">
        <f t="shared" si="40"/>
        <v>115.31581818181817</v>
      </c>
      <c r="J120" s="32">
        <f t="shared" si="44"/>
        <v>4819.6900000000023</v>
      </c>
      <c r="K120" s="34">
        <f t="shared" si="45"/>
        <v>114.50205554283453</v>
      </c>
    </row>
    <row r="121" spans="1:11" ht="52.8" x14ac:dyDescent="0.25">
      <c r="A121" s="57"/>
      <c r="B121" s="22">
        <v>19010300</v>
      </c>
      <c r="C121" s="27" t="s">
        <v>106</v>
      </c>
      <c r="D121" s="24">
        <v>30140.07</v>
      </c>
      <c r="E121" s="24">
        <v>45000</v>
      </c>
      <c r="F121" s="24">
        <v>23000</v>
      </c>
      <c r="G121" s="24">
        <v>33141.660000000003</v>
      </c>
      <c r="H121" s="33">
        <f t="shared" si="43"/>
        <v>73.648133333333348</v>
      </c>
      <c r="I121" s="33">
        <f t="shared" si="40"/>
        <v>144.09417391304348</v>
      </c>
      <c r="J121" s="32">
        <f t="shared" si="44"/>
        <v>3001.5900000000038</v>
      </c>
      <c r="K121" s="34">
        <f t="shared" si="45"/>
        <v>109.95880235181936</v>
      </c>
    </row>
    <row r="122" spans="1:11" x14ac:dyDescent="0.25">
      <c r="A122" s="57"/>
      <c r="B122" s="63">
        <v>20000000</v>
      </c>
      <c r="C122" s="59" t="s">
        <v>58</v>
      </c>
      <c r="D122" s="60">
        <f t="shared" ref="D122" si="46">D123+D127</f>
        <v>12164762.600000001</v>
      </c>
      <c r="E122" s="60">
        <f t="shared" ref="E122:G122" si="47">E123+E127</f>
        <v>17204519.32</v>
      </c>
      <c r="F122" s="60">
        <f t="shared" ref="F122" si="48">F123+F127</f>
        <v>8602259.6600000001</v>
      </c>
      <c r="G122" s="60">
        <f t="shared" si="47"/>
        <v>16220201.16</v>
      </c>
      <c r="H122" s="61">
        <f t="shared" si="32"/>
        <v>94.278723272112899</v>
      </c>
      <c r="I122" s="61">
        <f t="shared" si="40"/>
        <v>188.5574465442258</v>
      </c>
      <c r="J122" s="60">
        <f t="shared" si="30"/>
        <v>4055438.5599999987</v>
      </c>
      <c r="K122" s="62">
        <f t="shared" si="31"/>
        <v>133.33758901304</v>
      </c>
    </row>
    <row r="123" spans="1:11" ht="13.8" x14ac:dyDescent="0.25">
      <c r="A123" s="57"/>
      <c r="B123" s="22">
        <v>24000000</v>
      </c>
      <c r="C123" s="23" t="s">
        <v>78</v>
      </c>
      <c r="D123" s="24">
        <f t="shared" ref="D123" si="49">D124+D126</f>
        <v>163152.71</v>
      </c>
      <c r="E123" s="24">
        <f t="shared" ref="E123:G123" si="50">E124+E126</f>
        <v>200000</v>
      </c>
      <c r="F123" s="24">
        <f t="shared" ref="F123" si="51">F124+F126</f>
        <v>100000</v>
      </c>
      <c r="G123" s="24">
        <f t="shared" si="50"/>
        <v>84393.09</v>
      </c>
      <c r="H123" s="33">
        <f t="shared" si="32"/>
        <v>42.196544999999993</v>
      </c>
      <c r="I123" s="33">
        <f t="shared" si="40"/>
        <v>84.393089999999987</v>
      </c>
      <c r="J123" s="32">
        <f t="shared" si="30"/>
        <v>-78759.62</v>
      </c>
      <c r="K123" s="34">
        <f t="shared" si="31"/>
        <v>51.72644082957617</v>
      </c>
    </row>
    <row r="124" spans="1:11" x14ac:dyDescent="0.25">
      <c r="A124" s="57"/>
      <c r="B124" s="22">
        <v>24060000</v>
      </c>
      <c r="C124" s="27" t="s">
        <v>62</v>
      </c>
      <c r="D124" s="24">
        <f t="shared" ref="D124:G124" si="52">D125</f>
        <v>163152.71</v>
      </c>
      <c r="E124" s="24">
        <f t="shared" si="52"/>
        <v>200000</v>
      </c>
      <c r="F124" s="24">
        <f t="shared" si="52"/>
        <v>100000</v>
      </c>
      <c r="G124" s="24">
        <f t="shared" si="52"/>
        <v>84393.09</v>
      </c>
      <c r="H124" s="33">
        <f t="shared" ref="H124:H137" si="53">G124/E124*100</f>
        <v>42.196544999999993</v>
      </c>
      <c r="I124" s="33">
        <f t="shared" si="40"/>
        <v>84.393089999999987</v>
      </c>
      <c r="J124" s="32">
        <f t="shared" ref="J124:J135" si="54">G124-D124</f>
        <v>-78759.62</v>
      </c>
      <c r="K124" s="34">
        <f t="shared" ref="K124:K135" si="55">G124/D124*100</f>
        <v>51.72644082957617</v>
      </c>
    </row>
    <row r="125" spans="1:11" ht="39.6" x14ac:dyDescent="0.25">
      <c r="A125" s="57"/>
      <c r="B125" s="22">
        <v>24062100</v>
      </c>
      <c r="C125" s="27" t="s">
        <v>107</v>
      </c>
      <c r="D125" s="24">
        <v>163152.71</v>
      </c>
      <c r="E125" s="24">
        <v>200000</v>
      </c>
      <c r="F125" s="24">
        <v>100000</v>
      </c>
      <c r="G125" s="24">
        <v>84393.09</v>
      </c>
      <c r="H125" s="33">
        <f t="shared" si="53"/>
        <v>42.196544999999993</v>
      </c>
      <c r="I125" s="33">
        <f t="shared" si="40"/>
        <v>84.393089999999987</v>
      </c>
      <c r="J125" s="32">
        <f t="shared" si="54"/>
        <v>-78759.62</v>
      </c>
      <c r="K125" s="34">
        <f t="shared" si="55"/>
        <v>51.72644082957617</v>
      </c>
    </row>
    <row r="126" spans="1:11" ht="26.4" hidden="1" x14ac:dyDescent="0.25">
      <c r="A126" s="57"/>
      <c r="B126" s="22">
        <v>24170000</v>
      </c>
      <c r="C126" s="27" t="s">
        <v>108</v>
      </c>
      <c r="D126" s="24">
        <v>0</v>
      </c>
      <c r="E126" s="24">
        <v>0</v>
      </c>
      <c r="F126" s="24">
        <v>0</v>
      </c>
      <c r="G126" s="24">
        <v>0</v>
      </c>
      <c r="H126" s="33" t="e">
        <f t="shared" si="53"/>
        <v>#DIV/0!</v>
      </c>
      <c r="I126" s="33" t="e">
        <f t="shared" si="40"/>
        <v>#DIV/0!</v>
      </c>
      <c r="J126" s="32">
        <f t="shared" si="54"/>
        <v>0</v>
      </c>
      <c r="K126" s="34" t="e">
        <f t="shared" si="55"/>
        <v>#DIV/0!</v>
      </c>
    </row>
    <row r="127" spans="1:11" ht="13.8" x14ac:dyDescent="0.25">
      <c r="A127" s="57"/>
      <c r="B127" s="22">
        <v>25000000</v>
      </c>
      <c r="C127" s="23" t="s">
        <v>109</v>
      </c>
      <c r="D127" s="24">
        <f t="shared" ref="D127" si="56">D128+D133</f>
        <v>12001609.890000001</v>
      </c>
      <c r="E127" s="24">
        <f t="shared" ref="E127:G127" si="57">E128+E133</f>
        <v>17004519.32</v>
      </c>
      <c r="F127" s="24">
        <f t="shared" ref="F127" si="58">F128+F133</f>
        <v>8502259.6600000001</v>
      </c>
      <c r="G127" s="24">
        <f t="shared" si="57"/>
        <v>16135808.07</v>
      </c>
      <c r="H127" s="33">
        <f t="shared" si="53"/>
        <v>94.891291934502036</v>
      </c>
      <c r="I127" s="33">
        <f t="shared" si="40"/>
        <v>189.78258386900407</v>
      </c>
      <c r="J127" s="32">
        <f t="shared" si="54"/>
        <v>4134198.1799999997</v>
      </c>
      <c r="K127" s="34">
        <f t="shared" si="55"/>
        <v>134.44703017254963</v>
      </c>
    </row>
    <row r="128" spans="1:11" ht="26.4" x14ac:dyDescent="0.25">
      <c r="A128" s="57"/>
      <c r="B128" s="22">
        <v>25010000</v>
      </c>
      <c r="C128" s="27" t="s">
        <v>110</v>
      </c>
      <c r="D128" s="24">
        <f t="shared" ref="D128" si="59">D129+D130+D131+D132</f>
        <v>748498.49</v>
      </c>
      <c r="E128" s="24">
        <f t="shared" ref="E128:G128" si="60">E129+E130+E131+E132</f>
        <v>1464657.1</v>
      </c>
      <c r="F128" s="24">
        <f t="shared" ref="F128" si="61">F129+F130+F131+F132</f>
        <v>732328.55</v>
      </c>
      <c r="G128" s="24">
        <f t="shared" si="60"/>
        <v>901197.72000000009</v>
      </c>
      <c r="H128" s="33">
        <f t="shared" si="53"/>
        <v>61.529604437789573</v>
      </c>
      <c r="I128" s="33">
        <f t="shared" si="40"/>
        <v>123.05920887557915</v>
      </c>
      <c r="J128" s="32">
        <f t="shared" si="54"/>
        <v>152699.2300000001</v>
      </c>
      <c r="K128" s="34">
        <f t="shared" si="55"/>
        <v>120.40073988659618</v>
      </c>
    </row>
    <row r="129" spans="1:11" ht="26.4" x14ac:dyDescent="0.25">
      <c r="A129" s="57"/>
      <c r="B129" s="22">
        <v>25010100</v>
      </c>
      <c r="C129" s="27" t="s">
        <v>111</v>
      </c>
      <c r="D129" s="24">
        <v>525881.82999999996</v>
      </c>
      <c r="E129" s="24">
        <v>1094030</v>
      </c>
      <c r="F129" s="24">
        <v>547015</v>
      </c>
      <c r="G129" s="24">
        <v>656181.31000000006</v>
      </c>
      <c r="H129" s="33">
        <f t="shared" si="53"/>
        <v>59.978365309909243</v>
      </c>
      <c r="I129" s="33">
        <f t="shared" si="40"/>
        <v>119.95673061981849</v>
      </c>
      <c r="J129" s="32">
        <f t="shared" si="54"/>
        <v>130299.4800000001</v>
      </c>
      <c r="K129" s="34">
        <f t="shared" si="55"/>
        <v>124.77733067902348</v>
      </c>
    </row>
    <row r="130" spans="1:11" ht="26.4" x14ac:dyDescent="0.25">
      <c r="A130" s="57"/>
      <c r="B130" s="22">
        <v>25010200</v>
      </c>
      <c r="C130" s="27" t="s">
        <v>112</v>
      </c>
      <c r="D130" s="24">
        <v>4774.7700000000004</v>
      </c>
      <c r="E130" s="24">
        <v>0</v>
      </c>
      <c r="F130" s="24">
        <v>0</v>
      </c>
      <c r="G130" s="24">
        <v>0</v>
      </c>
      <c r="H130" s="33" t="e">
        <f t="shared" si="53"/>
        <v>#DIV/0!</v>
      </c>
      <c r="I130" s="33" t="e">
        <f t="shared" si="40"/>
        <v>#DIV/0!</v>
      </c>
      <c r="J130" s="32">
        <f t="shared" si="54"/>
        <v>-4774.7700000000004</v>
      </c>
      <c r="K130" s="34">
        <f t="shared" si="55"/>
        <v>0</v>
      </c>
    </row>
    <row r="131" spans="1:11" ht="39.6" x14ac:dyDescent="0.25">
      <c r="A131" s="57"/>
      <c r="B131" s="22">
        <v>25010300</v>
      </c>
      <c r="C131" s="27" t="s">
        <v>113</v>
      </c>
      <c r="D131" s="24">
        <v>202763.89</v>
      </c>
      <c r="E131" s="24">
        <v>344503</v>
      </c>
      <c r="F131" s="24">
        <v>172251.5</v>
      </c>
      <c r="G131" s="24">
        <v>208524.31</v>
      </c>
      <c r="H131" s="33">
        <f t="shared" si="53"/>
        <v>60.529025872053367</v>
      </c>
      <c r="I131" s="33">
        <f t="shared" si="40"/>
        <v>121.05805174410673</v>
      </c>
      <c r="J131" s="32">
        <f t="shared" si="54"/>
        <v>5760.4199999999837</v>
      </c>
      <c r="K131" s="34">
        <f t="shared" si="55"/>
        <v>102.84094963851797</v>
      </c>
    </row>
    <row r="132" spans="1:11" ht="26.4" x14ac:dyDescent="0.25">
      <c r="A132" s="57"/>
      <c r="B132" s="22">
        <v>25010400</v>
      </c>
      <c r="C132" s="27" t="s">
        <v>114</v>
      </c>
      <c r="D132" s="24">
        <v>15078</v>
      </c>
      <c r="E132" s="24">
        <v>26124.1</v>
      </c>
      <c r="F132" s="24">
        <v>13062.05</v>
      </c>
      <c r="G132" s="24">
        <v>36492.1</v>
      </c>
      <c r="H132" s="33">
        <f t="shared" si="53"/>
        <v>139.68749162650579</v>
      </c>
      <c r="I132" s="33">
        <f t="shared" si="40"/>
        <v>279.37498325301158</v>
      </c>
      <c r="J132" s="32">
        <f t="shared" si="54"/>
        <v>21414.1</v>
      </c>
      <c r="K132" s="34">
        <f t="shared" si="55"/>
        <v>242.02215147897599</v>
      </c>
    </row>
    <row r="133" spans="1:11" x14ac:dyDescent="0.25">
      <c r="A133" s="57"/>
      <c r="B133" s="22">
        <v>25020000</v>
      </c>
      <c r="C133" s="27" t="s">
        <v>115</v>
      </c>
      <c r="D133" s="24">
        <f t="shared" ref="D133" si="62">D134+D135</f>
        <v>11253111.4</v>
      </c>
      <c r="E133" s="24">
        <f t="shared" ref="E133:G133" si="63">E134+E135</f>
        <v>15539862.219999999</v>
      </c>
      <c r="F133" s="24">
        <f t="shared" ref="F133" si="64">F134+F135</f>
        <v>7769931.1099999994</v>
      </c>
      <c r="G133" s="24">
        <f t="shared" si="63"/>
        <v>15234610.35</v>
      </c>
      <c r="H133" s="33">
        <f t="shared" si="53"/>
        <v>98.035684836335705</v>
      </c>
      <c r="I133" s="33">
        <f t="shared" si="40"/>
        <v>196.07136967267141</v>
      </c>
      <c r="J133" s="32">
        <f t="shared" si="54"/>
        <v>3981498.9499999993</v>
      </c>
      <c r="K133" s="34">
        <f t="shared" si="55"/>
        <v>135.38131640641183</v>
      </c>
    </row>
    <row r="134" spans="1:11" x14ac:dyDescent="0.25">
      <c r="A134" s="57"/>
      <c r="B134" s="22">
        <v>25020100</v>
      </c>
      <c r="C134" s="27" t="s">
        <v>116</v>
      </c>
      <c r="D134" s="24">
        <v>8076770.8300000001</v>
      </c>
      <c r="E134" s="24">
        <v>7778221.2999999998</v>
      </c>
      <c r="F134" s="24">
        <v>3889110.65</v>
      </c>
      <c r="G134" s="24">
        <v>7787595.0999999996</v>
      </c>
      <c r="H134" s="33">
        <f t="shared" si="53"/>
        <v>100.12051341352294</v>
      </c>
      <c r="I134" s="33">
        <f t="shared" si="40"/>
        <v>200.24102682704589</v>
      </c>
      <c r="J134" s="32">
        <f t="shared" si="54"/>
        <v>-289175.73000000045</v>
      </c>
      <c r="K134" s="34">
        <f t="shared" si="55"/>
        <v>96.419661569127371</v>
      </c>
    </row>
    <row r="135" spans="1:11" ht="66" x14ac:dyDescent="0.25">
      <c r="A135" s="57"/>
      <c r="B135" s="22">
        <v>25020200</v>
      </c>
      <c r="C135" s="27" t="s">
        <v>117</v>
      </c>
      <c r="D135" s="24">
        <v>3176340.57</v>
      </c>
      <c r="E135" s="24">
        <v>7761640.9199999999</v>
      </c>
      <c r="F135" s="24">
        <v>3880820.46</v>
      </c>
      <c r="G135" s="24">
        <v>7447015.25</v>
      </c>
      <c r="H135" s="33">
        <f t="shared" si="53"/>
        <v>95.94640265836982</v>
      </c>
      <c r="I135" s="33">
        <f t="shared" si="40"/>
        <v>191.89280531673964</v>
      </c>
      <c r="J135" s="32">
        <f t="shared" si="54"/>
        <v>4270674.68</v>
      </c>
      <c r="K135" s="34">
        <f t="shared" si="55"/>
        <v>234.45266922369098</v>
      </c>
    </row>
    <row r="136" spans="1:11" x14ac:dyDescent="0.25">
      <c r="A136" s="57"/>
      <c r="B136" s="63">
        <v>30000000</v>
      </c>
      <c r="C136" s="59" t="s">
        <v>118</v>
      </c>
      <c r="D136" s="60">
        <f t="shared" ref="D136:G137" si="65">D137</f>
        <v>14371</v>
      </c>
      <c r="E136" s="60">
        <f t="shared" si="65"/>
        <v>120000</v>
      </c>
      <c r="F136" s="60">
        <f t="shared" si="65"/>
        <v>120000</v>
      </c>
      <c r="G136" s="60">
        <f t="shared" si="65"/>
        <v>177263.2</v>
      </c>
      <c r="H136" s="61">
        <f t="shared" si="53"/>
        <v>147.71933333333334</v>
      </c>
      <c r="I136" s="61">
        <f t="shared" si="40"/>
        <v>147.71933333333334</v>
      </c>
      <c r="J136" s="60">
        <f t="shared" si="30"/>
        <v>162892.20000000001</v>
      </c>
      <c r="K136" s="62">
        <f t="shared" si="31"/>
        <v>1233.4785331570524</v>
      </c>
    </row>
    <row r="137" spans="1:11" x14ac:dyDescent="0.25">
      <c r="A137" s="57"/>
      <c r="B137" s="22">
        <v>33000000</v>
      </c>
      <c r="C137" s="27" t="s">
        <v>119</v>
      </c>
      <c r="D137" s="24">
        <f t="shared" si="65"/>
        <v>14371</v>
      </c>
      <c r="E137" s="24">
        <f t="shared" ref="D137:G140" si="66">E138</f>
        <v>120000</v>
      </c>
      <c r="F137" s="24">
        <f t="shared" si="66"/>
        <v>120000</v>
      </c>
      <c r="G137" s="24">
        <f t="shared" si="65"/>
        <v>177263.2</v>
      </c>
      <c r="H137" s="33">
        <f t="shared" si="53"/>
        <v>147.71933333333334</v>
      </c>
      <c r="I137" s="33">
        <f t="shared" si="40"/>
        <v>147.71933333333334</v>
      </c>
      <c r="J137" s="32">
        <f t="shared" si="30"/>
        <v>162892.20000000001</v>
      </c>
      <c r="K137" s="34">
        <f>G137/D137*100</f>
        <v>1233.4785331570524</v>
      </c>
    </row>
    <row r="138" spans="1:11" x14ac:dyDescent="0.25">
      <c r="A138" s="57"/>
      <c r="B138" s="22">
        <v>33010000</v>
      </c>
      <c r="C138" s="27" t="s">
        <v>120</v>
      </c>
      <c r="D138" s="24">
        <f t="shared" si="66"/>
        <v>14371</v>
      </c>
      <c r="E138" s="24">
        <f t="shared" si="66"/>
        <v>120000</v>
      </c>
      <c r="F138" s="24">
        <f t="shared" si="66"/>
        <v>120000</v>
      </c>
      <c r="G138" s="24">
        <f t="shared" si="66"/>
        <v>177263.2</v>
      </c>
      <c r="H138" s="33">
        <f t="shared" si="32"/>
        <v>147.71933333333334</v>
      </c>
      <c r="I138" s="33">
        <f t="shared" si="40"/>
        <v>147.71933333333334</v>
      </c>
      <c r="J138" s="32">
        <f t="shared" si="30"/>
        <v>162892.20000000001</v>
      </c>
      <c r="K138" s="34">
        <f t="shared" si="31"/>
        <v>1233.4785331570524</v>
      </c>
    </row>
    <row r="139" spans="1:11" ht="66" x14ac:dyDescent="0.25">
      <c r="A139" s="57"/>
      <c r="B139" s="22">
        <v>33010100</v>
      </c>
      <c r="C139" s="27" t="s">
        <v>121</v>
      </c>
      <c r="D139" s="24">
        <v>14371</v>
      </c>
      <c r="E139" s="24">
        <v>120000</v>
      </c>
      <c r="F139" s="24">
        <v>120000</v>
      </c>
      <c r="G139" s="24">
        <v>177263.2</v>
      </c>
      <c r="H139" s="33">
        <f t="shared" si="32"/>
        <v>147.71933333333334</v>
      </c>
      <c r="I139" s="33">
        <f t="shared" si="40"/>
        <v>147.71933333333334</v>
      </c>
      <c r="J139" s="32">
        <f t="shared" si="30"/>
        <v>162892.20000000001</v>
      </c>
      <c r="K139" s="34">
        <f t="shared" si="31"/>
        <v>1233.4785331570524</v>
      </c>
    </row>
    <row r="140" spans="1:11" s="38" customFormat="1" x14ac:dyDescent="0.25">
      <c r="A140" s="64"/>
      <c r="B140" s="37">
        <v>40000000</v>
      </c>
      <c r="C140" s="17" t="s">
        <v>80</v>
      </c>
      <c r="D140" s="18">
        <f t="shared" ref="D140" si="67">D141</f>
        <v>334300</v>
      </c>
      <c r="E140" s="18">
        <f t="shared" si="66"/>
        <v>977356</v>
      </c>
      <c r="F140" s="18">
        <f t="shared" si="66"/>
        <v>958556</v>
      </c>
      <c r="G140" s="18">
        <f t="shared" ref="G140" si="68">G141</f>
        <v>97600</v>
      </c>
      <c r="H140" s="61">
        <f t="shared" ref="H140:H150" si="69">G140/E140*100</f>
        <v>9.9861258333708491</v>
      </c>
      <c r="I140" s="61">
        <f t="shared" si="40"/>
        <v>10.18198206468897</v>
      </c>
      <c r="J140" s="18">
        <f t="shared" si="30"/>
        <v>-236700</v>
      </c>
      <c r="K140" s="65">
        <f t="shared" si="31"/>
        <v>29.195333532755008</v>
      </c>
    </row>
    <row r="141" spans="1:11" s="28" customFormat="1" x14ac:dyDescent="0.25">
      <c r="A141" s="66"/>
      <c r="B141" s="35">
        <v>41000000</v>
      </c>
      <c r="C141" s="35" t="s">
        <v>81</v>
      </c>
      <c r="D141" s="67">
        <f t="shared" ref="D141" si="70">D146+D142</f>
        <v>334300</v>
      </c>
      <c r="E141" s="67">
        <f>E146+E142</f>
        <v>977356</v>
      </c>
      <c r="F141" s="67">
        <f>F146+F142</f>
        <v>958556</v>
      </c>
      <c r="G141" s="67">
        <f t="shared" ref="G141" si="71">G146+G142</f>
        <v>97600</v>
      </c>
      <c r="H141" s="68">
        <f t="shared" si="69"/>
        <v>9.9861258333708491</v>
      </c>
      <c r="I141" s="68">
        <f t="shared" si="40"/>
        <v>10.18198206468897</v>
      </c>
      <c r="J141" s="32">
        <f t="shared" si="30"/>
        <v>-236700</v>
      </c>
      <c r="K141" s="34">
        <f t="shared" si="31"/>
        <v>29.195333532755008</v>
      </c>
    </row>
    <row r="142" spans="1:11" s="28" customFormat="1" x14ac:dyDescent="0.25">
      <c r="A142" s="66"/>
      <c r="B142" s="35">
        <v>41030000</v>
      </c>
      <c r="C142" s="35" t="s">
        <v>85</v>
      </c>
      <c r="D142" s="67">
        <f t="shared" ref="D142" si="72">D143+D144</f>
        <v>334300</v>
      </c>
      <c r="E142" s="67">
        <f>E143+E144+E145</f>
        <v>758556</v>
      </c>
      <c r="F142" s="67">
        <f t="shared" ref="F142:G142" si="73">F143+F144+F145</f>
        <v>758556</v>
      </c>
      <c r="G142" s="67">
        <f t="shared" si="73"/>
        <v>97600</v>
      </c>
      <c r="H142" s="68">
        <f t="shared" si="69"/>
        <v>12.866551711409574</v>
      </c>
      <c r="I142" s="68">
        <f t="shared" si="40"/>
        <v>12.866551711409574</v>
      </c>
      <c r="J142" s="32">
        <f t="shared" si="30"/>
        <v>-236700</v>
      </c>
      <c r="K142" s="34">
        <f t="shared" si="31"/>
        <v>29.195333532755008</v>
      </c>
    </row>
    <row r="143" spans="1:11" s="28" customFormat="1" ht="39.6" hidden="1" x14ac:dyDescent="0.25">
      <c r="A143" s="66"/>
      <c r="B143" s="35">
        <v>41033300</v>
      </c>
      <c r="C143" s="85" t="s">
        <v>130</v>
      </c>
      <c r="D143" s="67">
        <v>0</v>
      </c>
      <c r="E143" s="67">
        <v>0</v>
      </c>
      <c r="F143" s="67">
        <v>0</v>
      </c>
      <c r="G143" s="67">
        <v>0</v>
      </c>
      <c r="H143" s="68" t="e">
        <f t="shared" si="69"/>
        <v>#DIV/0!</v>
      </c>
      <c r="I143" s="68" t="e">
        <f t="shared" si="40"/>
        <v>#DIV/0!</v>
      </c>
      <c r="J143" s="32">
        <f t="shared" si="30"/>
        <v>0</v>
      </c>
      <c r="K143" s="34" t="e">
        <f t="shared" si="31"/>
        <v>#DIV/0!</v>
      </c>
    </row>
    <row r="144" spans="1:11" s="28" customFormat="1" ht="39.6" x14ac:dyDescent="0.25">
      <c r="A144" s="66"/>
      <c r="B144" s="35">
        <v>41037400</v>
      </c>
      <c r="C144" s="85" t="s">
        <v>131</v>
      </c>
      <c r="D144" s="67">
        <v>334300</v>
      </c>
      <c r="E144" s="67">
        <v>97600</v>
      </c>
      <c r="F144" s="67">
        <v>97600</v>
      </c>
      <c r="G144" s="67">
        <v>97600</v>
      </c>
      <c r="H144" s="68">
        <f t="shared" si="69"/>
        <v>100</v>
      </c>
      <c r="I144" s="68">
        <f t="shared" si="40"/>
        <v>100</v>
      </c>
      <c r="J144" s="32">
        <f t="shared" si="30"/>
        <v>-236700</v>
      </c>
      <c r="K144" s="34">
        <f t="shared" si="31"/>
        <v>29.195333532755008</v>
      </c>
    </row>
    <row r="145" spans="1:18" s="28" customFormat="1" ht="39.6" x14ac:dyDescent="0.25">
      <c r="A145" s="66"/>
      <c r="B145" s="35">
        <v>41038800</v>
      </c>
      <c r="C145" s="85" t="s">
        <v>144</v>
      </c>
      <c r="D145" s="67">
        <v>0</v>
      </c>
      <c r="E145" s="67">
        <v>660956</v>
      </c>
      <c r="F145" s="67">
        <v>660956</v>
      </c>
      <c r="G145" s="67">
        <v>0</v>
      </c>
      <c r="H145" s="68">
        <f t="shared" si="69"/>
        <v>0</v>
      </c>
      <c r="I145" s="68">
        <f t="shared" si="40"/>
        <v>0</v>
      </c>
      <c r="J145" s="32">
        <f t="shared" si="30"/>
        <v>0</v>
      </c>
      <c r="K145" s="34" t="e">
        <f t="shared" si="31"/>
        <v>#DIV/0!</v>
      </c>
    </row>
    <row r="146" spans="1:18" s="28" customFormat="1" x14ac:dyDescent="0.25">
      <c r="A146" s="66"/>
      <c r="B146" s="35">
        <v>41050000</v>
      </c>
      <c r="C146" s="35" t="s">
        <v>93</v>
      </c>
      <c r="D146" s="67">
        <f t="shared" ref="D146" si="74">D148+D150+D149+D151</f>
        <v>0</v>
      </c>
      <c r="E146" s="67">
        <f>E148+E150+E149+E151</f>
        <v>218800</v>
      </c>
      <c r="F146" s="67">
        <f t="shared" ref="F146:G146" si="75">F148+F150+F149+F151</f>
        <v>200000</v>
      </c>
      <c r="G146" s="67">
        <f t="shared" si="75"/>
        <v>0</v>
      </c>
      <c r="H146" s="68">
        <f t="shared" si="69"/>
        <v>0</v>
      </c>
      <c r="I146" s="68">
        <f t="shared" si="40"/>
        <v>0</v>
      </c>
      <c r="J146" s="32">
        <f t="shared" si="30"/>
        <v>0</v>
      </c>
      <c r="K146" s="34" t="e">
        <f t="shared" si="31"/>
        <v>#DIV/0!</v>
      </c>
    </row>
    <row r="147" spans="1:18" s="28" customFormat="1" ht="39.6" x14ac:dyDescent="0.25">
      <c r="A147" s="66"/>
      <c r="B147" s="87">
        <v>41051000</v>
      </c>
      <c r="C147" s="88" t="s">
        <v>95</v>
      </c>
      <c r="D147" s="67">
        <v>0</v>
      </c>
      <c r="E147" s="67">
        <f>E149+E150+E151</f>
        <v>218800</v>
      </c>
      <c r="F147" s="67">
        <f t="shared" ref="F147:G147" si="76">F149+F150+F151</f>
        <v>200000</v>
      </c>
      <c r="G147" s="67">
        <f t="shared" si="76"/>
        <v>0</v>
      </c>
      <c r="H147" s="25">
        <f t="shared" si="69"/>
        <v>0</v>
      </c>
      <c r="I147" s="25">
        <f t="shared" si="40"/>
        <v>0</v>
      </c>
      <c r="J147" s="32">
        <f t="shared" si="30"/>
        <v>0</v>
      </c>
      <c r="K147" s="34" t="e">
        <f t="shared" si="31"/>
        <v>#DIV/0!</v>
      </c>
    </row>
    <row r="148" spans="1:18" ht="39.6" hidden="1" x14ac:dyDescent="0.25">
      <c r="A148" s="57"/>
      <c r="B148" s="69">
        <v>41051100</v>
      </c>
      <c r="C148" s="27" t="s">
        <v>122</v>
      </c>
      <c r="D148" s="24">
        <v>0</v>
      </c>
      <c r="E148" s="24">
        <v>0</v>
      </c>
      <c r="F148" s="24">
        <v>0</v>
      </c>
      <c r="G148" s="24">
        <v>0</v>
      </c>
      <c r="H148" s="25" t="e">
        <f t="shared" si="69"/>
        <v>#DIV/0!</v>
      </c>
      <c r="I148" s="25" t="e">
        <f t="shared" si="40"/>
        <v>#DIV/0!</v>
      </c>
      <c r="J148" s="32">
        <f t="shared" si="30"/>
        <v>0</v>
      </c>
      <c r="K148" s="34" t="e">
        <f t="shared" si="31"/>
        <v>#DIV/0!</v>
      </c>
    </row>
    <row r="149" spans="1:18" ht="26.4" x14ac:dyDescent="0.25">
      <c r="A149" s="57"/>
      <c r="B149" s="69">
        <v>41053600</v>
      </c>
      <c r="C149" s="86" t="s">
        <v>132</v>
      </c>
      <c r="D149" s="24">
        <v>0</v>
      </c>
      <c r="E149" s="24">
        <v>218800</v>
      </c>
      <c r="F149" s="24">
        <v>200000</v>
      </c>
      <c r="G149" s="24">
        <v>0</v>
      </c>
      <c r="H149" s="25">
        <f t="shared" si="69"/>
        <v>0</v>
      </c>
      <c r="I149" s="25">
        <f t="shared" si="40"/>
        <v>0</v>
      </c>
      <c r="J149" s="32">
        <f t="shared" si="30"/>
        <v>0</v>
      </c>
      <c r="K149" s="34" t="e">
        <f t="shared" si="31"/>
        <v>#DIV/0!</v>
      </c>
    </row>
    <row r="150" spans="1:18" hidden="1" x14ac:dyDescent="0.25">
      <c r="A150" s="57"/>
      <c r="B150" s="22">
        <v>41053900</v>
      </c>
      <c r="C150" s="70" t="s">
        <v>98</v>
      </c>
      <c r="D150" s="24">
        <v>0</v>
      </c>
      <c r="E150" s="24">
        <v>0</v>
      </c>
      <c r="F150" s="24">
        <v>0</v>
      </c>
      <c r="G150" s="24">
        <v>0</v>
      </c>
      <c r="H150" s="25" t="e">
        <f t="shared" si="69"/>
        <v>#DIV/0!</v>
      </c>
      <c r="I150" s="25" t="e">
        <f t="shared" si="40"/>
        <v>#DIV/0!</v>
      </c>
      <c r="J150" s="32">
        <f t="shared" si="30"/>
        <v>0</v>
      </c>
      <c r="K150" s="34"/>
    </row>
    <row r="151" spans="1:18" ht="66" hidden="1" x14ac:dyDescent="0.25">
      <c r="A151" s="57"/>
      <c r="B151" s="69">
        <v>41059200</v>
      </c>
      <c r="C151" s="70" t="s">
        <v>123</v>
      </c>
      <c r="D151" s="24">
        <v>0</v>
      </c>
      <c r="E151" s="24">
        <v>0</v>
      </c>
      <c r="F151" s="24">
        <v>0</v>
      </c>
      <c r="G151" s="24">
        <v>0</v>
      </c>
      <c r="H151" s="25"/>
      <c r="I151" s="25"/>
      <c r="J151" s="32">
        <f t="shared" si="30"/>
        <v>0</v>
      </c>
      <c r="K151" s="34" t="e">
        <f t="shared" si="31"/>
        <v>#DIV/0!</v>
      </c>
    </row>
    <row r="152" spans="1:18" hidden="1" x14ac:dyDescent="0.25">
      <c r="A152" s="57"/>
      <c r="B152" s="71">
        <v>50000000</v>
      </c>
      <c r="C152" s="72" t="s">
        <v>124</v>
      </c>
      <c r="D152" s="73">
        <f>D153</f>
        <v>0</v>
      </c>
      <c r="E152" s="73"/>
      <c r="F152" s="73"/>
      <c r="G152" s="73">
        <f>G153</f>
        <v>0</v>
      </c>
      <c r="H152" s="74"/>
      <c r="I152" s="74"/>
      <c r="J152" s="75">
        <f t="shared" si="30"/>
        <v>0</v>
      </c>
      <c r="K152" s="65"/>
    </row>
    <row r="153" spans="1:18" ht="39.6" hidden="1" x14ac:dyDescent="0.25">
      <c r="A153" s="57"/>
      <c r="B153" s="69">
        <v>50110000</v>
      </c>
      <c r="C153" s="70" t="s">
        <v>125</v>
      </c>
      <c r="D153" s="24">
        <v>0</v>
      </c>
      <c r="E153" s="24">
        <v>0</v>
      </c>
      <c r="F153" s="24">
        <v>0</v>
      </c>
      <c r="G153" s="24">
        <v>0</v>
      </c>
      <c r="H153" s="25"/>
      <c r="I153" s="25"/>
      <c r="J153" s="32">
        <f t="shared" si="30"/>
        <v>0</v>
      </c>
      <c r="K153" s="34"/>
    </row>
    <row r="154" spans="1:18" ht="15" customHeight="1" x14ac:dyDescent="0.25">
      <c r="A154" s="57"/>
      <c r="B154" s="93" t="s">
        <v>100</v>
      </c>
      <c r="C154" s="94"/>
      <c r="D154" s="42">
        <f>D117+D122+D136+D152</f>
        <v>12242508.200000001</v>
      </c>
      <c r="E154" s="42">
        <f>E117+E122+E136</f>
        <v>17434519.32</v>
      </c>
      <c r="F154" s="42">
        <f>F117+F122+F136</f>
        <v>8778259.6600000001</v>
      </c>
      <c r="G154" s="42">
        <f>G117+G122+G136+G152</f>
        <v>16468660.24</v>
      </c>
      <c r="H154" s="43">
        <f t="shared" si="32"/>
        <v>94.460076229965139</v>
      </c>
      <c r="I154" s="43">
        <f t="shared" si="40"/>
        <v>187.6073490402994</v>
      </c>
      <c r="J154" s="42">
        <f t="shared" si="30"/>
        <v>4226152.0399999991</v>
      </c>
      <c r="K154" s="44">
        <f t="shared" si="31"/>
        <v>134.52031210401802</v>
      </c>
    </row>
    <row r="155" spans="1:18" x14ac:dyDescent="0.25">
      <c r="A155" s="76"/>
      <c r="B155" s="95" t="s">
        <v>126</v>
      </c>
      <c r="C155" s="96"/>
      <c r="D155" s="48">
        <f>D154+D140</f>
        <v>12576808.200000001</v>
      </c>
      <c r="E155" s="48">
        <f>E154+E140</f>
        <v>18411875.32</v>
      </c>
      <c r="F155" s="48">
        <f>F154+F140</f>
        <v>9736815.6600000001</v>
      </c>
      <c r="G155" s="48">
        <f>G154+G140</f>
        <v>16566260.24</v>
      </c>
      <c r="H155" s="49">
        <f t="shared" si="32"/>
        <v>89.975952759167384</v>
      </c>
      <c r="I155" s="49">
        <f t="shared" si="40"/>
        <v>170.1404321338461</v>
      </c>
      <c r="J155" s="48">
        <f t="shared" si="30"/>
        <v>3989452.0399999991</v>
      </c>
      <c r="K155" s="50">
        <f t="shared" si="31"/>
        <v>131.72070350886005</v>
      </c>
    </row>
    <row r="156" spans="1:18" x14ac:dyDescent="0.25">
      <c r="B156" s="97" t="s">
        <v>127</v>
      </c>
      <c r="C156" s="98"/>
      <c r="D156" s="77">
        <f>D115+D155</f>
        <v>194531325.91</v>
      </c>
      <c r="E156" s="77">
        <f>E115+E155</f>
        <v>503575997.31999999</v>
      </c>
      <c r="F156" s="77">
        <f>F115+F155</f>
        <v>302197591.66000003</v>
      </c>
      <c r="G156" s="77">
        <f>G115+G155</f>
        <v>314340510.61000001</v>
      </c>
      <c r="H156" s="78">
        <f t="shared" si="32"/>
        <v>62.421662724772546</v>
      </c>
      <c r="I156" s="78">
        <f t="shared" si="40"/>
        <v>104.01820507016544</v>
      </c>
      <c r="J156" s="77">
        <f t="shared" si="30"/>
        <v>119809184.70000002</v>
      </c>
      <c r="K156" s="79">
        <f t="shared" si="31"/>
        <v>161.58863316205935</v>
      </c>
    </row>
    <row r="157" spans="1:18" x14ac:dyDescent="0.25">
      <c r="D157" s="4"/>
      <c r="E157" s="4"/>
      <c r="F157" s="4"/>
      <c r="G157" s="4"/>
    </row>
    <row r="158" spans="1:18" s="80" customFormat="1" ht="39.75" customHeight="1" x14ac:dyDescent="0.35">
      <c r="A158" s="99" t="s">
        <v>128</v>
      </c>
      <c r="B158" s="99"/>
      <c r="C158" s="99"/>
      <c r="E158" s="81" t="s">
        <v>129</v>
      </c>
      <c r="F158" s="82"/>
      <c r="G158" s="82"/>
      <c r="H158" s="82"/>
      <c r="I158" s="82"/>
      <c r="K158" s="83"/>
      <c r="L158" s="83"/>
      <c r="M158" s="83"/>
      <c r="N158" s="83"/>
      <c r="O158" s="84"/>
      <c r="P158" s="84"/>
      <c r="Q158" s="84"/>
      <c r="R158" s="84"/>
    </row>
    <row r="159" spans="1:18" x14ac:dyDescent="0.25">
      <c r="D159" s="4"/>
      <c r="E159" s="4"/>
      <c r="F159" s="4"/>
      <c r="G159" s="4"/>
    </row>
  </sheetData>
  <mergeCells count="15">
    <mergeCell ref="B154:C154"/>
    <mergeCell ref="B155:C155"/>
    <mergeCell ref="B156:C156"/>
    <mergeCell ref="A158:C158"/>
    <mergeCell ref="A6:K6"/>
    <mergeCell ref="B7:K7"/>
    <mergeCell ref="A9:A10"/>
    <mergeCell ref="B9:B10"/>
    <mergeCell ref="C9:C10"/>
    <mergeCell ref="D9:D10"/>
    <mergeCell ref="E9:E10"/>
    <mergeCell ref="F9:F10"/>
    <mergeCell ref="G9:G10"/>
    <mergeCell ref="H9:I9"/>
    <mergeCell ref="J9:K9"/>
  </mergeCells>
  <pageMargins left="0.59055118110236249" right="0.59055118110236249" top="0.39370078740157477" bottom="0.39370078740157477" header="0" footer="0"/>
  <pageSetup paperSize="9" scale="41" fitToHeight="0" orientation="portrait" horizontalDpi="300" verticalDpi="300" r:id="rId1"/>
  <headerFooter differentFirst="1">
    <oddHeader>&amp;C&amp;P&amp;Rпродовження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Лист1!Print_Titles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Кужекіна Ю.С.</cp:lastModifiedBy>
  <cp:revision>5</cp:revision>
  <cp:lastPrinted>2026-07-09T11:36:44Z</cp:lastPrinted>
  <dcterms:created xsi:type="dcterms:W3CDTF">2020-04-02T06:17:40Z</dcterms:created>
  <dcterms:modified xsi:type="dcterms:W3CDTF">2026-07-10T12:59:47Z</dcterms:modified>
</cp:coreProperties>
</file>