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2"/>
  </sheets>
  <definedNames>
    <definedName name="Print_Titles" localSheetId="0">'Лист1'!$A:$C</definedName>
    <definedName name="_xlnm.Print_Area" localSheetId="0">'Лист1'!$A$1:$K$159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<sst xmlns="http://schemas.openxmlformats.org/spreadsheetml/2006/main" count="151" uniqueCount="151">
  <si>
    <t xml:space="preserve">Додаток 1</t>
  </si>
  <si>
    <t xml:space="preserve">до рішення 71 сесії Менської міської ради 8 скликання 20 березня 2026 року № 134</t>
  </si>
  <si>
    <t xml:space="preserve">Звіт про виконання бюджету Менської ТГ за 2025 рік</t>
  </si>
  <si>
    <t xml:space="preserve">Дохідна частина бюджету</t>
  </si>
  <si>
    <t>грн.</t>
  </si>
  <si>
    <t>ККД</t>
  </si>
  <si>
    <t>Доходи</t>
  </si>
  <si>
    <t xml:space="preserve">Звітні дані за 2024 рік</t>
  </si>
  <si>
    <t xml:space="preserve">Бюджет на 2025 рік з урахуванням змін </t>
  </si>
  <si>
    <t xml:space="preserve">Бюджет на звітний період з урахуванням змін</t>
  </si>
  <si>
    <t xml:space="preserve">Виконано за 2025 рік</t>
  </si>
  <si>
    <t xml:space="preserve">% виконання</t>
  </si>
  <si>
    <t xml:space="preserve">До звітних даних за 2024 рік</t>
  </si>
  <si>
    <t xml:space="preserve">до уточнених річних призначень</t>
  </si>
  <si>
    <t xml:space="preserve">до уточнених призначень на звітний період</t>
  </si>
  <si>
    <t xml:space="preserve">абсолютне відхилення, +/-</t>
  </si>
  <si>
    <t xml:space="preserve">відносне відхилення, %</t>
  </si>
  <si>
    <t>7=к.6/к.4</t>
  </si>
  <si>
    <t>8=к.6/к.5</t>
  </si>
  <si>
    <t>9=к.6-к.3</t>
  </si>
  <si>
    <t>10=к.6/к.3</t>
  </si>
  <si>
    <t xml:space="preserve">Загальний фонд</t>
  </si>
  <si>
    <t xml:space="preserve">Податкові надходження  </t>
  </si>
  <si>
    <t xml:space="preserve">Податки на доходи, податки на прибуток, податки на збільшення ринкової вартості  </t>
  </si>
  <si>
    <t xml:space="preserve"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</si>
  <si>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</si>
  <si>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</si>
  <si>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 xml:space="preserve"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</si>
  <si>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</t>
  </si>
  <si>
    <t xml:space="preserve">Податок на доходи фізичних осіб у вигляді мінімального податкового зобов`язання, що підлягає сплаті фізичними особами</t>
  </si>
  <si>
    <t xml:space="preserve">Податок на прибуток підприємств  </t>
  </si>
  <si>
    <t xml:space="preserve">Податок на прибуток підприємств та фінансових установ комунальної власності </t>
  </si>
  <si>
    <t xml:space="preserve">Рентна плата та плата за використання інших природних ресурсів </t>
  </si>
  <si>
    <t xml:space="preserve">Рентна плата за спеціальне використання лісових ресурсів 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</si>
  <si>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 </t>
  </si>
  <si>
    <t xml:space="preserve"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</si>
  <si>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 xml:space="preserve">Рентна плата за спеціальне використання води </t>
  </si>
  <si>
    <t xml:space="preserve">Рентна плата за спеціальне використання води водних об`єктів місцевого значення </t>
  </si>
  <si>
    <t xml:space="preserve">Рентна плата за користування надрами </t>
  </si>
  <si>
    <t xml:space="preserve">Рентна плата за користування надрами для видобування корисних копалин загальнодержавного значення </t>
  </si>
  <si>
    <t xml:space="preserve">Внутрішні податки на товари та послуги  </t>
  </si>
  <si>
    <t xml:space="preserve"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</si>
  <si>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</si>
  <si>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 </t>
  </si>
  <si>
    <t xml:space="preserve">Акцизний податок з реалізації суб`єктами господарювання роздрібної торгівлі підакцизних товарів 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</si>
  <si>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</si>
  <si>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</si>
  <si>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 </t>
  </si>
  <si>
    <t xml:space="preserve">Податок на майно </t>
  </si>
  <si>
    <t xml:space="preserve">Податок на нерухоме майно, відмінне від земельної ділянки, сплачений юридичними особами, які є власниками об`єктів житлової нерухомості </t>
  </si>
  <si>
    <t xml:space="preserve">Податок на нерухоме майно, відмінне від земельної ділянки, сплачений фізичними особами, які є власниками об`єктів житлової нерухомості </t>
  </si>
  <si>
    <t xml:space="preserve"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</si>
  <si>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 xml:space="preserve"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</si>
  <si>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 xml:space="preserve">Земельний податок з юридичних осіб </t>
  </si>
  <si>
    <t xml:space="preserve">Орендна плата з юридичних осіб </t>
  </si>
  <si>
    <t xml:space="preserve">Земельний податок з фізичних осіб </t>
  </si>
  <si>
    <t xml:space="preserve">Орендна плата з фізичних осіб </t>
  </si>
  <si>
    <t xml:space="preserve">Транспортний податок з фізичних осіб </t>
  </si>
  <si>
    <t xml:space="preserve">Транспортний податок з юридичних осіб </t>
  </si>
  <si>
    <t xml:space="preserve">Туристичний збір </t>
  </si>
  <si>
    <t xml:space="preserve">Туристичний збір, сплачений юридичними особами </t>
  </si>
  <si>
    <t xml:space="preserve">Туристичний збір, сплачений фізичними особами </t>
  </si>
  <si>
    <t xml:space="preserve">Єдиний податок  </t>
  </si>
  <si>
    <t xml:space="preserve">Єдиний податок з юридичних осіб </t>
  </si>
  <si>
    <t xml:space="preserve">Єдиний податок з фізичних осіб </t>
  </si>
  <si>
    <t xml:space="preserve"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</si>
  <si>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 xml:space="preserve">Неподаткові надходження  </t>
  </si>
  <si>
    <t xml:space="preserve">Доходи від власності та підприємницької діяльності  </t>
  </si>
  <si>
    <t xml:space="preserve"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</si>
  <si>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 xml:space="preserve">Частина чистого прибутку (доходу) комунальних унітарних підприємств та їх об`єднань, що вилучається до відповідного місцевого бюджету</t>
  </si>
  <si>
    <t xml:space="preserve">Інші надходження  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</si>
  <si>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</si>
  <si>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Адміністративні штрафи та інші санкції 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</si>
  <si>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</si>
  <si>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 xml:space="preserve">Плата за встановлення земельного сервітуту</t>
  </si>
  <si>
    <t xml:space="preserve"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</si>
  <si>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 xml:space="preserve">Адміністративні збори та платежі, доходи від некомерційної господарської діяльності </t>
  </si>
  <si>
    <t xml:space="preserve">Плата за надання адміністративних послуг</t>
  </si>
  <si>
    <t xml:space="preserve">Адміністративний збір за проведення державної реєстрації юридичних осіб, фізичних осіб - підприємців та громадських формувань</t>
  </si>
  <si>
    <t xml:space="preserve">Плата за надання інших адміністративних послуг</t>
  </si>
  <si>
    <t xml:space="preserve">Адміністративний збір за державну реєстрацію речових прав на нерухоме майно та їх обтяжень </t>
  </si>
  <si>
    <t xml:space="preserve"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</si>
  <si>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 xml:space="preserve">Надходження від орендної плати за користування цілісним майновим комплексом та іншим державним майном  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</si>
  <si>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 </t>
  </si>
  <si>
    <t xml:space="preserve">Державне мито  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</si>
  <si>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</si>
  <si>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 xml:space="preserve">Державне мито, не віднесене до інших категорій</t>
  </si>
  <si>
    <t xml:space="preserve">Державне мито, пов`язане з видачею та оформленням закордонних паспортів (посвідок) та паспортів громадян України  </t>
  </si>
  <si>
    <t xml:space="preserve">Інші неподаткові надходження  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</si>
  <si>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</si>
  <si>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 xml:space="preserve">Офіційні трансферти  </t>
  </si>
  <si>
    <t xml:space="preserve">Від органів державного управління  </t>
  </si>
  <si>
    <t xml:space="preserve">Дотації з державного бюджету місцевим бюджетам</t>
  </si>
  <si>
    <t xml:space="preserve">Базова дотація </t>
  </si>
  <si>
    <t xml:space="preserve">Додоткова дотація з державного бюджету</t>
  </si>
  <si>
    <t xml:space="preserve">Субвенції з державного бюджету місцевим бюджетам</t>
  </si>
  <si>
    <t xml:space="preserve"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</si>
  <si>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</si>
  <si>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</si>
  <si>
    <t xml:space="preserve">Освітня субвенція з державного бюджету місцевим бюджетам 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</si>
  <si>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</si>
  <si>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державного бюджету місцевим бюджетам на розвиток мережі центрів надання адміністративних послуг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</si>
  <si>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</si>
  <si>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 xml:space="preserve"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</si>
  <si>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Дотації з місцевих бюджетів іншим місцевим бюджетам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</si>
  <si>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</si>
  <si>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 xml:space="preserve"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</si>
  <si>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</si>
  <si>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</si>
  <si>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місцевих бюджетів іншим місцевим бюджетам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</si>
  <si>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захисту" 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</si>
  <si>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</si>
  <si>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</si>
  <si>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</si>
  <si>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Інші субвенції з місцевого бюджету</t>
  </si>
  <si>
    <t xml:space="preserve"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</si>
  <si>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</si>
  <si>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</t>
  </si>
  <si>
    <t xml:space="preserve">Всього без урахування трансферт</t>
  </si>
  <si>
    <t>Всього</t>
  </si>
  <si>
    <t xml:space="preserve">Спеціальний фонд</t>
  </si>
  <si>
    <t xml:space="preserve">Інші податки та збори </t>
  </si>
  <si>
    <t xml:space="preserve">Екологічний податок </t>
  </si>
  <si>
    <t xml:space="preserve"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</si>
  <si>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</si>
  <si>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</si>
  <si>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Надходження коштів пайової участі у розвитку інфраструктури населеного пункту</t>
  </si>
  <si>
    <t xml:space="preserve">Власні надходження бюджетних установ  </t>
  </si>
  <si>
    <t xml:space="preserve">Надходження від плати за послуги, що надаються бюджетними установами згідно із законодавством </t>
  </si>
  <si>
    <t xml:space="preserve">Плата за послуги, що надаються бюджетними установами згідно з їх основною діяльністю </t>
  </si>
  <si>
    <t xml:space="preserve">Надходження бюджетних установ від додаткової (господарської) діяльності </t>
  </si>
  <si>
    <t xml:space="preserve">Плата за оренду майна бюджетних установ, що здійснюється відповідно до Закону України `Про оренду державного та комунального майна`</t>
  </si>
  <si>
    <t xml:space="preserve">Надходження бюджетних установ від реалізації в установленому порядку майна (крім нерухомого майна) </t>
  </si>
  <si>
    <t xml:space="preserve">Інші джерела власних надходжень бюджетних установ  </t>
  </si>
  <si>
    <t xml:space="preserve">Благодійні внески, гранти та дарунки </t>
  </si>
  <si>
    <t xml:space="preserve"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</si>
  <si>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 xml:space="preserve">Доходи від операцій з капіталом  </t>
  </si>
  <si>
    <t xml:space="preserve">Кошти від продажу землі і нематеріальних активів </t>
  </si>
  <si>
    <t xml:space="preserve">Кошти від продажу землі  </t>
  </si>
  <si>
    <t xml:space="preserve"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</si>
  <si>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</si>
  <si>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Субвенція з державного бюджету місцевим бюджетам на реалізацію проектів в рамках Програми відновлення України ІІІ</t>
  </si>
  <si>
    <t xml:space="preserve">Субвенція з місцевого бюджету за рахунок залишку коштів освітньої субвенції, що утворився на початок бюджетного періоду</t>
  </si>
  <si>
    <t xml:space="preserve">Субвенція з місцевого бюджету на здійснення природоохоронних заходів</t>
  </si>
  <si>
    <t xml:space="preserve">Субвенція з місцевого бюджету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об`єктів, що мають в</t>
  </si>
  <si>
    <t xml:space="preserve"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</si>
  <si>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</si>
  <si>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Всього доходів спеціального фонду</t>
  </si>
  <si>
    <t xml:space="preserve">Всього доходів</t>
  </si>
  <si>
    <t xml:space="preserve">Начальник Фінансового управління
Менської міської ради</t>
  </si>
  <si>
    <t xml:space="preserve">Алла НЕРОСЛИК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</si>
</sst>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0.000000"/>
      <color theme="1"/>
      <name val="Calibri"/>
      <scheme val="minor"/>
    </font>
    <font>
      <sz val="10.000000"/>
      <color theme="1"/>
      <name val="Times New Roman"/>
    </font>
    <font>
      <b/>
      <sz val="10.000000"/>
      <name val="Times New Roman"/>
    </font>
    <font>
      <sz val="10.000000"/>
      <name val="Times New Roman"/>
    </font>
    <font>
      <b/>
      <i/>
      <sz val="10.000000"/>
      <name val="Times New Roman"/>
    </font>
    <font>
      <b/>
      <sz val="10.000000"/>
      <color theme="1"/>
      <name val="Times New Roman"/>
    </font>
    <font>
      <sz val="14.000000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39997558519241921"/>
        <bgColor theme="7" tint="0.39997558519241921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9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wrapText="1"/>
    </xf>
    <xf fontId="3" fillId="0" borderId="0" numFmtId="0" xfId="0" applyFont="1"/>
    <xf fontId="3" fillId="0" borderId="0" numFmtId="0" xfId="0" applyFont="1" applyAlignment="1">
      <alignment horizontal="right" wrapText="1"/>
    </xf>
    <xf fontId="3" fillId="0" borderId="0" numFmtId="0" xfId="0" applyFont="1" applyAlignment="1">
      <alignment horizontal="right"/>
    </xf>
    <xf fontId="3" fillId="0" borderId="0" numFmtId="0" xfId="0" applyFont="1" applyAlignment="1">
      <alignment horizontal="center"/>
    </xf>
    <xf fontId="3" fillId="0" borderId="1" numFmtId="0" xfId="0" applyFont="1" applyBorder="1"/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 vertical="center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3" fillId="0" borderId="8" numFmtId="0" xfId="0" applyFont="1" applyBorder="1"/>
    <xf fontId="3" fillId="0" borderId="9" numFmtId="0" xfId="0" applyFont="1" applyBorder="1" applyAlignment="1">
      <alignment horizontal="center"/>
    </xf>
    <xf fontId="3" fillId="0" borderId="10" numFmtId="0" xfId="0" applyFont="1" applyBorder="1" applyAlignment="1">
      <alignment horizontal="center" vertical="center"/>
    </xf>
    <xf fontId="2" fillId="0" borderId="11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/>
    </xf>
    <xf fontId="3" fillId="2" borderId="9" numFmtId="0" xfId="0" applyFont="1" applyFill="1" applyBorder="1" applyAlignment="1">
      <alignment horizontal="center"/>
    </xf>
    <xf fontId="2" fillId="2" borderId="10" numFmtId="0" xfId="0" applyFont="1" applyFill="1" applyBorder="1" applyAlignment="1">
      <alignment horizontal="center"/>
    </xf>
    <xf fontId="2" fillId="2" borderId="11" numFmtId="0" xfId="0" applyFont="1" applyFill="1" applyBorder="1" applyAlignment="1">
      <alignment horizontal="center" vertical="center" wrapText="1"/>
    </xf>
    <xf fontId="2" fillId="2" borderId="10" numFmtId="0" xfId="0" applyFont="1" applyFill="1" applyBorder="1" applyAlignment="1">
      <alignment horizontal="center" vertical="center" wrapText="1"/>
    </xf>
    <xf fontId="2" fillId="2" borderId="12" numFmtId="0" xfId="0" applyFont="1" applyFill="1" applyBorder="1" applyAlignment="1">
      <alignment horizontal="center" vertical="center" wrapText="1"/>
    </xf>
    <xf fontId="2" fillId="3" borderId="9" numFmtId="0" xfId="0" applyFont="1" applyFill="1" applyBorder="1"/>
    <xf fontId="2" fillId="3" borderId="10" numFmtId="0" xfId="0" applyFont="1" applyFill="1" applyBorder="1" applyAlignment="1">
      <alignment horizontal="center" vertical="center" wrapText="1"/>
    </xf>
    <xf fontId="2" fillId="3" borderId="10" numFmtId="4" xfId="0" applyNumberFormat="1" applyFont="1" applyFill="1" applyBorder="1"/>
    <xf fontId="2" fillId="3" borderId="10" numFmtId="164" xfId="0" applyNumberFormat="1" applyFont="1" applyFill="1" applyBorder="1"/>
    <xf fontId="2" fillId="3" borderId="12" numFmtId="164" xfId="0" applyNumberFormat="1" applyFont="1" applyFill="1" applyBorder="1"/>
    <xf fontId="3" fillId="0" borderId="8" numFmtId="0" xfId="0" applyFont="1" applyBorder="1" applyAlignment="1">
      <alignment vertical="center"/>
    </xf>
    <xf fontId="3" fillId="0" borderId="9" numFmtId="0" xfId="0" applyFont="1" applyBorder="1" applyAlignment="1">
      <alignment vertical="center"/>
    </xf>
    <xf fontId="4" fillId="0" borderId="10" numFmtId="0" xfId="0" applyFont="1" applyBorder="1" applyAlignment="1">
      <alignment vertical="center" wrapText="1"/>
    </xf>
    <xf fontId="3" fillId="0" borderId="10" numFmtId="4" xfId="0" applyNumberFormat="1" applyFont="1" applyBorder="1"/>
    <xf fontId="3" fillId="0" borderId="10" numFmtId="164" xfId="0" applyNumberFormat="1" applyFont="1" applyBorder="1"/>
    <xf fontId="3" fillId="0" borderId="12" numFmtId="164" xfId="0" applyNumberFormat="1" applyFont="1" applyBorder="1"/>
    <xf fontId="3" fillId="0" borderId="10" numFmtId="0" xfId="0" applyFont="1" applyBorder="1" applyAlignment="1">
      <alignment vertical="center" wrapText="1"/>
    </xf>
    <xf fontId="1" fillId="4" borderId="0" numFmtId="0" xfId="0" applyFont="1" applyFill="1"/>
    <xf fontId="3" fillId="4" borderId="8" numFmtId="0" xfId="0" applyFont="1" applyFill="1" applyBorder="1" applyAlignment="1">
      <alignment vertical="center"/>
    </xf>
    <xf fontId="3" fillId="4" borderId="9" numFmtId="0" xfId="0" applyFont="1" applyFill="1" applyBorder="1" applyAlignment="1">
      <alignment vertical="center"/>
    </xf>
    <xf fontId="3" fillId="4" borderId="10" numFmtId="0" xfId="0" applyFont="1" applyFill="1" applyBorder="1" applyAlignment="1">
      <alignment vertical="center" wrapText="1"/>
    </xf>
    <xf fontId="3" fillId="4" borderId="10" numFmtId="4" xfId="0" applyNumberFormat="1" applyFont="1" applyFill="1" applyBorder="1"/>
    <xf fontId="3" fillId="4" borderId="10" numFmtId="164" xfId="0" applyNumberFormat="1" applyFont="1" applyFill="1" applyBorder="1"/>
    <xf fontId="3" fillId="4" borderId="12" numFmtId="164" xfId="0" applyNumberFormat="1" applyFont="1" applyFill="1" applyBorder="1"/>
    <xf fontId="1" fillId="4" borderId="9" numFmtId="0" xfId="1" applyFont="1" applyFill="1" applyBorder="1"/>
    <xf fontId="1" fillId="4" borderId="10" numFmtId="0" xfId="1" applyFont="1" applyFill="1" applyBorder="1"/>
    <xf fontId="4" fillId="4" borderId="10" numFmtId="0" xfId="0" applyFont="1" applyFill="1" applyBorder="1" applyAlignment="1">
      <alignment vertical="center" wrapText="1"/>
    </xf>
    <xf fontId="2" fillId="3" borderId="9" numFmtId="0" xfId="0" applyFont="1" applyFill="1" applyBorder="1" applyAlignment="1">
      <alignment vertical="center"/>
    </xf>
    <xf fontId="5" fillId="0" borderId="0" numFmtId="0" xfId="0" applyFont="1"/>
    <xf fontId="2" fillId="5" borderId="8" numFmtId="0" xfId="0" applyFont="1" applyFill="1" applyBorder="1"/>
    <xf fontId="2" fillId="5" borderId="13" numFmtId="0" xfId="0" applyFont="1" applyFill="1" applyBorder="1"/>
    <xf fontId="2" fillId="5" borderId="10" numFmtId="4" xfId="0" applyNumberFormat="1" applyFont="1" applyFill="1" applyBorder="1"/>
    <xf fontId="2" fillId="5" borderId="10" numFmtId="164" xfId="0" applyNumberFormat="1" applyFont="1" applyFill="1" applyBorder="1"/>
    <xf fontId="2" fillId="5" borderId="12" numFmtId="164" xfId="0" applyNumberFormat="1" applyFont="1" applyFill="1" applyBorder="1"/>
    <xf fontId="2" fillId="6" borderId="8" numFmtId="0" xfId="0" applyFont="1" applyFill="1" applyBorder="1"/>
    <xf fontId="2" fillId="6" borderId="13" numFmtId="0" xfId="0" applyFont="1" applyFill="1" applyBorder="1"/>
    <xf fontId="2" fillId="6" borderId="10" numFmtId="4" xfId="0" applyNumberFormat="1" applyFont="1" applyFill="1" applyBorder="1"/>
    <xf fontId="2" fillId="6" borderId="10" numFmtId="164" xfId="0" applyNumberFormat="1" applyFont="1" applyFill="1" applyBorder="1"/>
    <xf fontId="2" fillId="6" borderId="12" numFmtId="164" xfId="0" applyNumberFormat="1" applyFont="1" applyFill="1" applyBorder="1"/>
    <xf fontId="3" fillId="7" borderId="9" numFmtId="0" xfId="0" applyFont="1" applyFill="1" applyBorder="1" applyAlignment="1">
      <alignment horizontal="center"/>
    </xf>
    <xf fontId="2" fillId="7" borderId="10" numFmtId="0" xfId="0" applyFont="1" applyFill="1" applyBorder="1" applyAlignment="1">
      <alignment horizontal="center"/>
    </xf>
    <xf fontId="2" fillId="7" borderId="11" numFmtId="4" xfId="0" applyNumberFormat="1" applyFont="1" applyFill="1" applyBorder="1" applyAlignment="1">
      <alignment horizontal="center" vertical="center" wrapText="1"/>
    </xf>
    <xf fontId="2" fillId="7" borderId="10" numFmtId="0" xfId="0" applyFont="1" applyFill="1" applyBorder="1" applyAlignment="1">
      <alignment horizontal="center" vertical="center" wrapText="1"/>
    </xf>
    <xf fontId="2" fillId="7" borderId="10" numFmtId="4" xfId="0" applyNumberFormat="1" applyFont="1" applyFill="1" applyBorder="1" applyAlignment="1">
      <alignment horizontal="center" vertical="center" wrapText="1"/>
    </xf>
    <xf fontId="2" fillId="7" borderId="12" numFmtId="0" xfId="0" applyFont="1" applyFill="1" applyBorder="1" applyAlignment="1">
      <alignment horizontal="center" vertical="center" wrapText="1"/>
    </xf>
    <xf fontId="3" fillId="0" borderId="14" numFmtId="0" xfId="0" applyFont="1" applyBorder="1"/>
    <xf fontId="2" fillId="8" borderId="9" numFmtId="0" xfId="0" applyFont="1" applyFill="1" applyBorder="1"/>
    <xf fontId="2" fillId="8" borderId="10" numFmtId="0" xfId="0" applyFont="1" applyFill="1" applyBorder="1" applyAlignment="1">
      <alignment horizontal="center" vertical="center" wrapText="1"/>
    </xf>
    <xf fontId="2" fillId="8" borderId="10" numFmtId="4" xfId="0" applyNumberFormat="1" applyFont="1" applyFill="1" applyBorder="1"/>
    <xf fontId="2" fillId="8" borderId="10" numFmtId="164" xfId="0" applyNumberFormat="1" applyFont="1" applyFill="1" applyBorder="1"/>
    <xf fontId="2" fillId="8" borderId="12" numFmtId="164" xfId="0" applyNumberFormat="1" applyFont="1" applyFill="1" applyBorder="1"/>
    <xf fontId="2" fillId="8" borderId="9" numFmtId="0" xfId="0" applyFont="1" applyFill="1" applyBorder="1" applyAlignment="1">
      <alignment vertical="center"/>
    </xf>
    <xf fontId="2" fillId="0" borderId="14" numFmtId="0" xfId="0" applyFont="1" applyBorder="1"/>
    <xf fontId="2" fillId="9" borderId="12" numFmtId="164" xfId="0" applyNumberFormat="1" applyFont="1" applyFill="1" applyBorder="1"/>
    <xf fontId="3" fillId="4" borderId="14" numFmtId="0" xfId="0" applyFont="1" applyFill="1" applyBorder="1"/>
    <xf fontId="3" fillId="10" borderId="10" numFmtId="4" xfId="0" applyNumberFormat="1" applyFont="1" applyFill="1" applyBorder="1"/>
    <xf fontId="3" fillId="11" borderId="10" numFmtId="164" xfId="0" applyNumberFormat="1" applyFont="1" applyFill="1" applyBorder="1"/>
    <xf fontId="1" fillId="4" borderId="10" numFmtId="0" xfId="1" applyFont="1" applyFill="1" applyBorder="1" applyAlignment="1">
      <alignment wrapText="1"/>
    </xf>
    <xf fontId="1" fillId="4" borderId="8" numFmtId="0" xfId="1" applyFont="1" applyFill="1" applyBorder="1"/>
    <xf fontId="3" fillId="0" borderId="13" numFmtId="0" xfId="0" applyFont="1" applyBorder="1" applyAlignment="1">
      <alignment vertical="center" wrapText="1"/>
    </xf>
    <xf fontId="2" fillId="12" borderId="8" numFmtId="0" xfId="0" applyFont="1" applyFill="1" applyBorder="1" applyAlignment="1">
      <alignment vertical="center"/>
    </xf>
    <xf fontId="2" fillId="12" borderId="13" numFmtId="0" xfId="0" applyFont="1" applyFill="1" applyBorder="1" applyAlignment="1">
      <alignment horizontal="center" vertical="center" wrapText="1"/>
    </xf>
    <xf fontId="2" fillId="12" borderId="10" numFmtId="4" xfId="0" applyNumberFormat="1" applyFont="1" applyFill="1" applyBorder="1"/>
    <xf fontId="2" fillId="12" borderId="10" numFmtId="164" xfId="0" applyNumberFormat="1" applyFont="1" applyFill="1" applyBorder="1"/>
    <xf fontId="2" fillId="9" borderId="10" numFmtId="4" xfId="0" applyNumberFormat="1" applyFont="1" applyFill="1" applyBorder="1"/>
    <xf fontId="3" fillId="0" borderId="15" numFmtId="0" xfId="0" applyFont="1" applyBorder="1"/>
    <xf fontId="2" fillId="13" borderId="16" numFmtId="0" xfId="0" applyFont="1" applyFill="1" applyBorder="1"/>
    <xf fontId="2" fillId="13" borderId="17" numFmtId="0" xfId="0" applyFont="1" applyFill="1" applyBorder="1"/>
    <xf fontId="2" fillId="13" borderId="18" numFmtId="4" xfId="0" applyNumberFormat="1" applyFont="1" applyFill="1" applyBorder="1"/>
    <xf fontId="2" fillId="13" borderId="18" numFmtId="164" xfId="0" applyNumberFormat="1" applyFont="1" applyFill="1" applyBorder="1"/>
    <xf fontId="2" fillId="13" borderId="19" numFmtId="164" xfId="0" applyNumberFormat="1" applyFont="1" applyFill="1" applyBorder="1"/>
    <xf fontId="6" fillId="0" borderId="0" numFmtId="0" xfId="0" applyFont="1"/>
    <xf fontId="1" fillId="0" borderId="0" numFmtId="0" xfId="2" applyFont="1" applyAlignment="1">
      <alignment horizontal="left" vertical="top" wrapText="1"/>
    </xf>
    <xf fontId="1" fillId="0" borderId="0" numFmtId="0" xfId="2" applyFont="1" applyAlignment="1">
      <alignment horizontal="right" vertical="top"/>
    </xf>
    <xf fontId="0" fillId="0" borderId="0" numFmtId="0" xfId="0" applyAlignment="1">
      <alignment vertical="top"/>
    </xf>
    <xf fontId="6" fillId="4" borderId="0" numFmtId="2" xfId="0" applyNumberFormat="1" applyFont="1" applyFill="1"/>
    <xf fontId="6" fillId="4" borderId="0" numFmtId="0" xfId="0" applyFont="1" applyFill="1"/>
  </cellXfs>
  <cellStyles count="3">
    <cellStyle name="Звичайний" xfId="0" builtinId="0"/>
    <cellStyle name="Звичайний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zoomScale="100" workbookViewId="0">
      <selection activeCell="K2" activeCellId="0" sqref="K2"/>
    </sheetView>
  </sheetViews>
  <sheetFormatPr defaultColWidth="9.109375" defaultRowHeight="13.5"/>
  <cols>
    <col bestFit="1" customWidth="1" min="1" max="1" style="1" width="0.109375"/>
    <col bestFit="1" customWidth="1" min="2" max="2" style="1" width="9.6640625"/>
    <col bestFit="1" customWidth="1" min="3" max="3" style="1" width="48.109375"/>
    <col customWidth="1" min="4" max="4" style="1" width="14"/>
    <col bestFit="1" customWidth="1" min="5" max="6" style="1" width="17.6640625"/>
    <col bestFit="1" customWidth="1" min="7" max="7" style="1" width="15.44140625"/>
    <col customWidth="1" min="8" max="8" style="1" width="14.44140625"/>
    <col customWidth="1" min="9" max="9" style="1" width="13.88671875"/>
    <col bestFit="1" customWidth="1" min="10" max="10" style="1" width="14.5546875"/>
    <col customWidth="1" min="11" max="11" style="1" width="13.33203125"/>
    <col bestFit="1" min="12" max="12" style="1" width="9.109375"/>
    <col min="13" max="16384" style="1" width="9.109375"/>
  </cols>
  <sheetData>
    <row r="1" ht="12.75" customHeight="1">
      <c r="A1" s="2"/>
      <c r="B1" s="2"/>
      <c r="C1" s="2"/>
      <c r="D1" s="2"/>
      <c r="E1" s="2"/>
      <c r="F1" s="2"/>
      <c r="G1" s="3"/>
      <c r="H1" s="4"/>
      <c r="I1" s="4"/>
      <c r="J1" s="3"/>
      <c r="K1" s="5" t="s">
        <v>0</v>
      </c>
    </row>
    <row r="2">
      <c r="A2" s="2"/>
      <c r="B2" s="2"/>
      <c r="C2" s="2"/>
      <c r="D2" s="2"/>
      <c r="E2" s="2"/>
      <c r="F2" s="2"/>
      <c r="G2" s="4"/>
      <c r="H2" s="4"/>
      <c r="I2" s="4"/>
      <c r="J2" s="4"/>
      <c r="K2" s="6" t="s">
        <v>1</v>
      </c>
    </row>
    <row r="3">
      <c r="A3" s="2"/>
      <c r="B3" s="2"/>
      <c r="C3" s="2"/>
      <c r="D3" s="2"/>
      <c r="E3" s="2"/>
      <c r="F3" s="2"/>
      <c r="G3" s="4"/>
      <c r="H3" s="4"/>
      <c r="I3" s="4"/>
      <c r="J3" s="4"/>
      <c r="K3" s="4"/>
    </row>
    <row r="4">
      <c r="A4" s="2"/>
      <c r="B4" s="2"/>
      <c r="C4" s="2"/>
      <c r="D4" s="2"/>
      <c r="E4" s="2"/>
      <c r="F4" s="2"/>
      <c r="G4" s="4"/>
      <c r="H4" s="4"/>
      <c r="I4" s="4"/>
      <c r="J4" s="4"/>
      <c r="K4" s="4"/>
    </row>
    <row r="5">
      <c r="A5" s="2"/>
      <c r="B5" s="2"/>
      <c r="C5" s="2"/>
      <c r="D5" s="2"/>
      <c r="E5" s="2"/>
      <c r="F5" s="2"/>
      <c r="G5" s="7"/>
      <c r="H5" s="7"/>
      <c r="I5" s="7"/>
      <c r="J5" s="7"/>
      <c r="K5" s="7"/>
    </row>
    <row r="6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>
      <c r="A7" s="4" t="s">
        <v>3</v>
      </c>
      <c r="B7" s="7" t="s">
        <v>3</v>
      </c>
      <c r="C7" s="7"/>
      <c r="D7" s="7"/>
      <c r="E7" s="7"/>
      <c r="F7" s="7"/>
      <c r="G7" s="7"/>
      <c r="H7" s="7"/>
      <c r="I7" s="7"/>
      <c r="J7" s="7"/>
      <c r="K7" s="7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 t="s">
        <v>4</v>
      </c>
    </row>
    <row r="9" ht="28.5" customHeight="1">
      <c r="A9" s="8"/>
      <c r="B9" s="9" t="s">
        <v>5</v>
      </c>
      <c r="C9" s="10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2" t="s">
        <v>11</v>
      </c>
      <c r="I9" s="13"/>
      <c r="J9" s="12" t="s">
        <v>12</v>
      </c>
      <c r="K9" s="14"/>
    </row>
    <row r="10" ht="63" customHeight="1">
      <c r="A10" s="15"/>
      <c r="B10" s="16"/>
      <c r="C10" s="17"/>
      <c r="D10" s="18"/>
      <c r="E10" s="18"/>
      <c r="F10" s="18"/>
      <c r="G10" s="18"/>
      <c r="H10" s="19" t="s">
        <v>13</v>
      </c>
      <c r="I10" s="19" t="s">
        <v>14</v>
      </c>
      <c r="J10" s="19" t="s">
        <v>15</v>
      </c>
      <c r="K10" s="20" t="s">
        <v>16</v>
      </c>
    </row>
    <row r="11" ht="12" customHeight="1">
      <c r="A11" s="15"/>
      <c r="B11" s="16">
        <v>1</v>
      </c>
      <c r="C11" s="21">
        <v>2</v>
      </c>
      <c r="D11" s="18">
        <v>3</v>
      </c>
      <c r="E11" s="18">
        <v>4</v>
      </c>
      <c r="F11" s="18">
        <v>5</v>
      </c>
      <c r="G11" s="18">
        <v>6</v>
      </c>
      <c r="H11" s="19" t="s">
        <v>17</v>
      </c>
      <c r="I11" s="19" t="s">
        <v>18</v>
      </c>
      <c r="J11" s="19" t="s">
        <v>19</v>
      </c>
      <c r="K11" s="20" t="s">
        <v>20</v>
      </c>
    </row>
    <row r="12" ht="14.25" customHeight="1">
      <c r="A12" s="15"/>
      <c r="B12" s="22"/>
      <c r="C12" s="23" t="s">
        <v>21</v>
      </c>
      <c r="D12" s="24"/>
      <c r="E12" s="24"/>
      <c r="F12" s="24"/>
      <c r="G12" s="24"/>
      <c r="H12" s="25"/>
      <c r="I12" s="25"/>
      <c r="J12" s="25"/>
      <c r="K12" s="26"/>
    </row>
    <row r="13">
      <c r="A13" s="15"/>
      <c r="B13" s="27">
        <v>10000000</v>
      </c>
      <c r="C13" s="28" t="s">
        <v>22</v>
      </c>
      <c r="D13" s="29">
        <f>D14+D23+D31+D39</f>
        <v>177409257.38</v>
      </c>
      <c r="E13" s="29">
        <f>E14+E23+E31+E39</f>
        <v>235235445</v>
      </c>
      <c r="F13" s="29">
        <f>F14+F23+F31+F39</f>
        <v>235235445</v>
      </c>
      <c r="G13" s="29">
        <f>G14+G23+G31+G39</f>
        <v>246795354.83999997</v>
      </c>
      <c r="H13" s="30">
        <f t="shared" ref="H13:H76" si="0">G13/E13*100</f>
        <v>104.91418707754691</v>
      </c>
      <c r="I13" s="30">
        <f t="shared" ref="I13:I76" si="1">G13/F13*100</f>
        <v>104.91418707754691</v>
      </c>
      <c r="J13" s="29">
        <f t="shared" ref="J13:J76" si="2">G13-D13</f>
        <v>69386097.459999979</v>
      </c>
      <c r="K13" s="31">
        <f t="shared" ref="K13:K76" si="3">G13/D13*100</f>
        <v>139.1107535675994</v>
      </c>
    </row>
    <row r="14" ht="24">
      <c r="A14" s="32"/>
      <c r="B14" s="33">
        <v>11000000</v>
      </c>
      <c r="C14" s="34" t="s">
        <v>23</v>
      </c>
      <c r="D14" s="35">
        <f>D15+D21</f>
        <v>105479042.96000001</v>
      </c>
      <c r="E14" s="35">
        <f>E15+E21</f>
        <v>129060529</v>
      </c>
      <c r="F14" s="35">
        <f>F15+F21</f>
        <v>129060529</v>
      </c>
      <c r="G14" s="35">
        <f>G15+G21</f>
        <v>139711389.04999998</v>
      </c>
      <c r="H14" s="36">
        <f t="shared" si="0"/>
        <v>108.25260839431394</v>
      </c>
      <c r="I14" s="36">
        <f t="shared" si="1"/>
        <v>108.25260839431394</v>
      </c>
      <c r="J14" s="35">
        <f t="shared" si="2"/>
        <v>34232346.089999974</v>
      </c>
      <c r="K14" s="37">
        <f t="shared" si="3"/>
        <v>132.45416826827073</v>
      </c>
    </row>
    <row r="15">
      <c r="A15" s="32"/>
      <c r="B15" s="33">
        <v>11010000</v>
      </c>
      <c r="C15" s="38" t="s">
        <v>24</v>
      </c>
      <c r="D15" s="35">
        <f>D16+D17+D18+D19+D20</f>
        <v>105472653.96000001</v>
      </c>
      <c r="E15" s="35">
        <f>E16+E17+E18+E19+E20</f>
        <v>129060529</v>
      </c>
      <c r="F15" s="35">
        <f>F16+F17+F18+F19+F20</f>
        <v>129060529</v>
      </c>
      <c r="G15" s="35">
        <f>G16+G17+G18+G19+G20</f>
        <v>139710709.04999998</v>
      </c>
      <c r="H15" s="36">
        <f t="shared" si="0"/>
        <v>108.25208150975423</v>
      </c>
      <c r="I15" s="36">
        <f t="shared" si="1"/>
        <v>108.25208150975423</v>
      </c>
      <c r="J15" s="35">
        <f t="shared" si="2"/>
        <v>34238055.089999974</v>
      </c>
      <c r="K15" s="37">
        <f t="shared" si="3"/>
        <v>132.46154695508523</v>
      </c>
    </row>
    <row r="16" ht="36">
      <c r="A16" s="32"/>
      <c r="B16" s="33">
        <v>11010100</v>
      </c>
      <c r="C16" s="38" t="s">
        <v>25</v>
      </c>
      <c r="D16" s="35">
        <v>73592890.920000002</v>
      </c>
      <c r="E16" s="35">
        <v>93931354</v>
      </c>
      <c r="F16" s="35">
        <v>93931354</v>
      </c>
      <c r="G16" s="35">
        <v>96810584.930000007</v>
      </c>
      <c r="H16" s="36">
        <f t="shared" si="0"/>
        <v>103.06525010807361</v>
      </c>
      <c r="I16" s="36">
        <f t="shared" si="1"/>
        <v>103.06525010807361</v>
      </c>
      <c r="J16" s="35">
        <f t="shared" si="2"/>
        <v>23217694.010000005</v>
      </c>
      <c r="K16" s="37">
        <f t="shared" si="3"/>
        <v>131.54882723011801</v>
      </c>
    </row>
    <row r="17" ht="66" hidden="1">
      <c r="A17" s="32"/>
      <c r="B17" s="33">
        <v>11010200</v>
      </c>
      <c r="C17" s="38" t="s">
        <v>26</v>
      </c>
      <c r="D17" s="35">
        <v>0</v>
      </c>
      <c r="E17" s="35">
        <v>0</v>
      </c>
      <c r="F17" s="35">
        <v>0</v>
      </c>
      <c r="G17" s="35">
        <v>0</v>
      </c>
      <c r="H17" s="36"/>
      <c r="I17" s="36"/>
      <c r="J17" s="35">
        <f t="shared" si="2"/>
        <v>0</v>
      </c>
      <c r="K17" s="37" t="e">
        <f t="shared" si="3"/>
        <v>#DIV/0!</v>
      </c>
    </row>
    <row r="18" ht="36">
      <c r="A18" s="32"/>
      <c r="B18" s="33">
        <v>11010400</v>
      </c>
      <c r="C18" s="38" t="s">
        <v>27</v>
      </c>
      <c r="D18" s="35">
        <v>30402990.98</v>
      </c>
      <c r="E18" s="35">
        <v>32482175</v>
      </c>
      <c r="F18" s="35">
        <v>32482175</v>
      </c>
      <c r="G18" s="35">
        <v>39741709.890000001</v>
      </c>
      <c r="H18" s="36">
        <f t="shared" si="0"/>
        <v>122.34928815573465</v>
      </c>
      <c r="I18" s="36">
        <f t="shared" si="1"/>
        <v>122.34928815573465</v>
      </c>
      <c r="J18" s="35">
        <f t="shared" si="2"/>
        <v>9338718.9100000001</v>
      </c>
      <c r="K18" s="37">
        <f t="shared" si="3"/>
        <v>130.71644798415818</v>
      </c>
    </row>
    <row r="19" ht="36">
      <c r="A19" s="32"/>
      <c r="B19" s="33">
        <v>11010500</v>
      </c>
      <c r="C19" s="38" t="s">
        <v>28</v>
      </c>
      <c r="D19" s="35">
        <v>1058478.54</v>
      </c>
      <c r="E19" s="35">
        <v>1532000</v>
      </c>
      <c r="F19" s="35">
        <v>1532000</v>
      </c>
      <c r="G19" s="35">
        <v>1578146.95</v>
      </c>
      <c r="H19" s="36">
        <f t="shared" si="0"/>
        <v>103.01220300261096</v>
      </c>
      <c r="I19" s="36">
        <f t="shared" si="1"/>
        <v>103.01220300261096</v>
      </c>
      <c r="J19" s="35">
        <f t="shared" si="2"/>
        <v>519668.40999999992</v>
      </c>
      <c r="K19" s="37">
        <f t="shared" si="3"/>
        <v>149.0957908319993</v>
      </c>
    </row>
    <row r="20" ht="36">
      <c r="A20" s="32"/>
      <c r="B20" s="33">
        <v>11011300</v>
      </c>
      <c r="C20" s="38" t="s">
        <v>29</v>
      </c>
      <c r="D20" s="35">
        <v>418293.52000000002</v>
      </c>
      <c r="E20" s="35">
        <v>1115000</v>
      </c>
      <c r="F20" s="35">
        <v>1115000</v>
      </c>
      <c r="G20" s="35">
        <v>1580267.28</v>
      </c>
      <c r="H20" s="36">
        <f t="shared" si="0"/>
        <v>141.72800717488789</v>
      </c>
      <c r="I20" s="36">
        <f t="shared" si="1"/>
        <v>141.72800717488789</v>
      </c>
      <c r="J20" s="35">
        <f t="shared" si="2"/>
        <v>1161973.76</v>
      </c>
      <c r="K20" s="37">
        <f t="shared" si="3"/>
        <v>377.78908934568244</v>
      </c>
    </row>
    <row r="21">
      <c r="A21" s="32"/>
      <c r="B21" s="33">
        <v>11020000</v>
      </c>
      <c r="C21" s="38" t="s">
        <v>30</v>
      </c>
      <c r="D21" s="35">
        <f>D22</f>
        <v>6389</v>
      </c>
      <c r="E21" s="35">
        <f>E22</f>
        <v>0</v>
      </c>
      <c r="F21" s="35">
        <f>F22</f>
        <v>0</v>
      </c>
      <c r="G21" s="35">
        <f>G22</f>
        <v>680</v>
      </c>
      <c r="H21" s="36"/>
      <c r="I21" s="36"/>
      <c r="J21" s="35">
        <f t="shared" si="2"/>
        <v>-5709</v>
      </c>
      <c r="K21" s="37">
        <f t="shared" si="3"/>
        <v>10.643293160118954</v>
      </c>
    </row>
    <row r="22" ht="24">
      <c r="A22" s="32"/>
      <c r="B22" s="33">
        <v>11020200</v>
      </c>
      <c r="C22" s="38" t="s">
        <v>31</v>
      </c>
      <c r="D22" s="35">
        <v>6389</v>
      </c>
      <c r="E22" s="35">
        <v>0</v>
      </c>
      <c r="F22" s="35">
        <v>0</v>
      </c>
      <c r="G22" s="35">
        <v>680</v>
      </c>
      <c r="H22" s="36"/>
      <c r="I22" s="36"/>
      <c r="J22" s="35">
        <f t="shared" si="2"/>
        <v>-5709</v>
      </c>
      <c r="K22" s="37">
        <f t="shared" si="3"/>
        <v>10.643293160118954</v>
      </c>
    </row>
    <row r="23" ht="24">
      <c r="A23" s="32"/>
      <c r="B23" s="33">
        <v>13000000</v>
      </c>
      <c r="C23" s="34" t="s">
        <v>32</v>
      </c>
      <c r="D23" s="35">
        <f>D24+D28+D29</f>
        <v>306077.37</v>
      </c>
      <c r="E23" s="35">
        <f>E24+E28+E29</f>
        <v>357000</v>
      </c>
      <c r="F23" s="35">
        <f>F24+F28+F29</f>
        <v>357000</v>
      </c>
      <c r="G23" s="35">
        <f>G24+G28+G29</f>
        <v>309921.14999999997</v>
      </c>
      <c r="H23" s="36">
        <f t="shared" si="0"/>
        <v>86.812647058823529</v>
      </c>
      <c r="I23" s="36">
        <f t="shared" si="1"/>
        <v>86.812647058823529</v>
      </c>
      <c r="J23" s="35">
        <f t="shared" si="2"/>
        <v>3843.7799999999697</v>
      </c>
      <c r="K23" s="37">
        <f t="shared" si="3"/>
        <v>101.25581972950172</v>
      </c>
    </row>
    <row r="24" ht="24">
      <c r="A24" s="32"/>
      <c r="B24" s="33">
        <v>13010000</v>
      </c>
      <c r="C24" s="38" t="s">
        <v>33</v>
      </c>
      <c r="D24" s="35">
        <f>D25+D26</f>
        <v>73336.330000000002</v>
      </c>
      <c r="E24" s="35">
        <f>E25+E26</f>
        <v>110000</v>
      </c>
      <c r="F24" s="35">
        <f>F25+F26</f>
        <v>110000</v>
      </c>
      <c r="G24" s="35">
        <f>G25+G26</f>
        <v>64193.099999999999</v>
      </c>
      <c r="H24" s="36">
        <f t="shared" si="0"/>
        <v>58.357363636363637</v>
      </c>
      <c r="I24" s="36">
        <f t="shared" si="1"/>
        <v>58.357363636363637</v>
      </c>
      <c r="J24" s="35">
        <f t="shared" si="2"/>
        <v>-9143.2300000000032</v>
      </c>
      <c r="K24" s="37">
        <f t="shared" si="3"/>
        <v>87.532468559580224</v>
      </c>
    </row>
    <row r="25" ht="36">
      <c r="A25" s="32"/>
      <c r="B25" s="33">
        <v>13010100</v>
      </c>
      <c r="C25" s="38" t="s">
        <v>34</v>
      </c>
      <c r="D25" s="35">
        <v>24840.959999999999</v>
      </c>
      <c r="E25" s="35">
        <v>50000</v>
      </c>
      <c r="F25" s="35">
        <v>50000</v>
      </c>
      <c r="G25" s="35">
        <v>36292.099999999999</v>
      </c>
      <c r="H25" s="36">
        <f t="shared" si="0"/>
        <v>72.584199999999996</v>
      </c>
      <c r="I25" s="36">
        <f t="shared" si="1"/>
        <v>72.584199999999996</v>
      </c>
      <c r="J25" s="35">
        <f t="shared" si="2"/>
        <v>11451.139999999999</v>
      </c>
      <c r="K25" s="37">
        <f t="shared" si="3"/>
        <v>146.09781586540939</v>
      </c>
    </row>
    <row r="26" s="39" customFormat="1" ht="48">
      <c r="A26" s="40"/>
      <c r="B26" s="41">
        <v>13010200</v>
      </c>
      <c r="C26" s="42" t="s">
        <v>35</v>
      </c>
      <c r="D26" s="43">
        <v>48495.370000000003</v>
      </c>
      <c r="E26" s="43">
        <v>60000</v>
      </c>
      <c r="F26" s="43">
        <v>60000</v>
      </c>
      <c r="G26" s="43">
        <v>27901</v>
      </c>
      <c r="H26" s="44">
        <f t="shared" si="0"/>
        <v>46.501666666666672</v>
      </c>
      <c r="I26" s="44">
        <f t="shared" si="1"/>
        <v>46.501666666666672</v>
      </c>
      <c r="J26" s="43">
        <f t="shared" si="2"/>
        <v>-20594.370000000003</v>
      </c>
      <c r="K26" s="45">
        <f t="shared" si="3"/>
        <v>57.533327408369082</v>
      </c>
    </row>
    <row r="27" s="39" customFormat="1" hidden="1">
      <c r="A27" s="40"/>
      <c r="B27" s="46">
        <v>13020000</v>
      </c>
      <c r="C27" s="47" t="s">
        <v>36</v>
      </c>
      <c r="D27" s="43">
        <v>0</v>
      </c>
      <c r="E27" s="43">
        <f>E28</f>
        <v>0</v>
      </c>
      <c r="F27" s="43">
        <f>F28</f>
        <v>0</v>
      </c>
      <c r="G27" s="43">
        <v>0</v>
      </c>
      <c r="H27" s="44" t="e">
        <f t="shared" si="0"/>
        <v>#DIV/0!</v>
      </c>
      <c r="I27" s="44" t="e">
        <f t="shared" si="1"/>
        <v>#DIV/0!</v>
      </c>
      <c r="J27" s="43">
        <f t="shared" si="2"/>
        <v>0</v>
      </c>
      <c r="K27" s="45" t="e">
        <f t="shared" si="3"/>
        <v>#DIV/0!</v>
      </c>
    </row>
    <row r="28" s="39" customFormat="1" ht="26.399999999999999" hidden="1">
      <c r="A28" s="40"/>
      <c r="B28" s="41">
        <v>13020200</v>
      </c>
      <c r="C28" s="42" t="s">
        <v>37</v>
      </c>
      <c r="D28" s="43">
        <v>0</v>
      </c>
      <c r="E28" s="43">
        <v>0</v>
      </c>
      <c r="F28" s="43">
        <v>0</v>
      </c>
      <c r="G28" s="43">
        <v>0</v>
      </c>
      <c r="H28" s="44" t="e">
        <f t="shared" si="0"/>
        <v>#DIV/0!</v>
      </c>
      <c r="I28" s="44" t="e">
        <f t="shared" si="1"/>
        <v>#DIV/0!</v>
      </c>
      <c r="J28" s="43">
        <f t="shared" si="2"/>
        <v>0</v>
      </c>
      <c r="K28" s="45" t="e">
        <f t="shared" si="3"/>
        <v>#DIV/0!</v>
      </c>
    </row>
    <row r="29" s="39" customFormat="1">
      <c r="A29" s="40"/>
      <c r="B29" s="41">
        <v>13030000</v>
      </c>
      <c r="C29" s="42" t="s">
        <v>38</v>
      </c>
      <c r="D29" s="43">
        <f>D30</f>
        <v>232741.04000000001</v>
      </c>
      <c r="E29" s="43">
        <f>E30</f>
        <v>247000</v>
      </c>
      <c r="F29" s="43">
        <f>F30</f>
        <v>247000</v>
      </c>
      <c r="G29" s="43">
        <f>G30</f>
        <v>245728.04999999999</v>
      </c>
      <c r="H29" s="44">
        <f t="shared" si="0"/>
        <v>99.485040485829956</v>
      </c>
      <c r="I29" s="44">
        <f t="shared" si="1"/>
        <v>99.485040485829956</v>
      </c>
      <c r="J29" s="43">
        <f t="shared" si="2"/>
        <v>12987.00999999998</v>
      </c>
      <c r="K29" s="45">
        <f t="shared" si="3"/>
        <v>105.58002576597578</v>
      </c>
    </row>
    <row r="30" s="39" customFormat="1" ht="24">
      <c r="A30" s="40"/>
      <c r="B30" s="41">
        <v>13030100</v>
      </c>
      <c r="C30" s="42" t="s">
        <v>39</v>
      </c>
      <c r="D30" s="43">
        <v>232741.04000000001</v>
      </c>
      <c r="E30" s="43">
        <v>247000</v>
      </c>
      <c r="F30" s="43">
        <v>247000</v>
      </c>
      <c r="G30" s="43">
        <v>245728.04999999999</v>
      </c>
      <c r="H30" s="44">
        <f t="shared" si="0"/>
        <v>99.485040485829956</v>
      </c>
      <c r="I30" s="44">
        <f t="shared" si="1"/>
        <v>99.485040485829956</v>
      </c>
      <c r="J30" s="43">
        <f t="shared" si="2"/>
        <v>12987.00999999998</v>
      </c>
      <c r="K30" s="45">
        <f t="shared" si="3"/>
        <v>105.58002576597578</v>
      </c>
    </row>
    <row r="31" s="39" customFormat="1" ht="13.800000000000001">
      <c r="A31" s="40"/>
      <c r="B31" s="41">
        <v>14000000</v>
      </c>
      <c r="C31" s="48" t="s">
        <v>40</v>
      </c>
      <c r="D31" s="43">
        <f>D32+D34+D36</f>
        <v>7220928.1299999999</v>
      </c>
      <c r="E31" s="43">
        <f>E32+E34+E36</f>
        <v>9874085</v>
      </c>
      <c r="F31" s="43">
        <f>F32+F34+F36</f>
        <v>9874085</v>
      </c>
      <c r="G31" s="43">
        <f>G32+G34+G36</f>
        <v>10488722.220000001</v>
      </c>
      <c r="H31" s="44">
        <f t="shared" si="0"/>
        <v>106.22475115415759</v>
      </c>
      <c r="I31" s="44">
        <f t="shared" si="1"/>
        <v>106.22475115415759</v>
      </c>
      <c r="J31" s="43">
        <f t="shared" si="2"/>
        <v>3267794.0900000008</v>
      </c>
      <c r="K31" s="45">
        <f t="shared" si="3"/>
        <v>145.25448849745027</v>
      </c>
    </row>
    <row r="32" s="39" customFormat="1" ht="24">
      <c r="A32" s="40"/>
      <c r="B32" s="41">
        <v>14020000</v>
      </c>
      <c r="C32" s="42" t="s">
        <v>41</v>
      </c>
      <c r="D32" s="43">
        <f t="shared" ref="D32:G34" si="4">D33</f>
        <v>358065.60999999999</v>
      </c>
      <c r="E32" s="43">
        <f t="shared" si="4"/>
        <v>460000</v>
      </c>
      <c r="F32" s="43">
        <f t="shared" si="4"/>
        <v>460000</v>
      </c>
      <c r="G32" s="43">
        <f t="shared" si="4"/>
        <v>412383.94</v>
      </c>
      <c r="H32" s="44">
        <f t="shared" si="0"/>
        <v>89.648682608695651</v>
      </c>
      <c r="I32" s="44">
        <f t="shared" si="1"/>
        <v>89.648682608695651</v>
      </c>
      <c r="J32" s="43">
        <f t="shared" si="2"/>
        <v>54318.330000000016</v>
      </c>
      <c r="K32" s="45">
        <f t="shared" si="3"/>
        <v>115.16993771057768</v>
      </c>
    </row>
    <row r="33" s="39" customFormat="1">
      <c r="A33" s="40"/>
      <c r="B33" s="41">
        <v>14021900</v>
      </c>
      <c r="C33" s="42" t="s">
        <v>42</v>
      </c>
      <c r="D33" s="43">
        <v>358065.60999999999</v>
      </c>
      <c r="E33" s="43">
        <v>460000</v>
      </c>
      <c r="F33" s="43">
        <v>460000</v>
      </c>
      <c r="G33" s="43">
        <v>412383.94</v>
      </c>
      <c r="H33" s="44">
        <f t="shared" si="0"/>
        <v>89.648682608695651</v>
      </c>
      <c r="I33" s="44">
        <f t="shared" si="1"/>
        <v>89.648682608695651</v>
      </c>
      <c r="J33" s="43">
        <f t="shared" si="2"/>
        <v>54318.330000000016</v>
      </c>
      <c r="K33" s="45">
        <f t="shared" si="3"/>
        <v>115.16993771057768</v>
      </c>
    </row>
    <row r="34" s="39" customFormat="1" ht="24">
      <c r="A34" s="40"/>
      <c r="B34" s="41">
        <v>14030000</v>
      </c>
      <c r="C34" s="42" t="s">
        <v>43</v>
      </c>
      <c r="D34" s="43">
        <f t="shared" si="4"/>
        <v>2229370.6899999999</v>
      </c>
      <c r="E34" s="43">
        <f t="shared" si="4"/>
        <v>3386600</v>
      </c>
      <c r="F34" s="43">
        <f t="shared" si="4"/>
        <v>3386600</v>
      </c>
      <c r="G34" s="43">
        <f t="shared" si="4"/>
        <v>3637890.96</v>
      </c>
      <c r="H34" s="44">
        <f t="shared" si="0"/>
        <v>107.42015472745527</v>
      </c>
      <c r="I34" s="44">
        <f t="shared" si="1"/>
        <v>107.42015472745527</v>
      </c>
      <c r="J34" s="43">
        <f t="shared" si="2"/>
        <v>1408520.27</v>
      </c>
      <c r="K34" s="45">
        <f t="shared" si="3"/>
        <v>163.18017350447897</v>
      </c>
    </row>
    <row r="35" s="39" customFormat="1">
      <c r="A35" s="40"/>
      <c r="B35" s="41">
        <v>14031900</v>
      </c>
      <c r="C35" s="42" t="s">
        <v>42</v>
      </c>
      <c r="D35" s="43">
        <v>2229370.6899999999</v>
      </c>
      <c r="E35" s="43">
        <v>3386600</v>
      </c>
      <c r="F35" s="43">
        <v>3386600</v>
      </c>
      <c r="G35" s="43">
        <v>3637890.96</v>
      </c>
      <c r="H35" s="44">
        <f t="shared" si="0"/>
        <v>107.42015472745527</v>
      </c>
      <c r="I35" s="44">
        <f t="shared" si="1"/>
        <v>107.42015472745527</v>
      </c>
      <c r="J35" s="43">
        <f t="shared" si="2"/>
        <v>1408520.27</v>
      </c>
      <c r="K35" s="45">
        <f t="shared" si="3"/>
        <v>163.18017350447897</v>
      </c>
    </row>
    <row r="36" s="39" customFormat="1" ht="24">
      <c r="A36" s="40"/>
      <c r="B36" s="41">
        <v>14040000</v>
      </c>
      <c r="C36" s="42" t="s">
        <v>44</v>
      </c>
      <c r="D36" s="43">
        <f>D37+D38</f>
        <v>4633491.8300000001</v>
      </c>
      <c r="E36" s="43">
        <f>E37+E38</f>
        <v>6027485</v>
      </c>
      <c r="F36" s="43">
        <f>F37+F38</f>
        <v>6027485</v>
      </c>
      <c r="G36" s="43">
        <f>G37+G38</f>
        <v>6438447.3200000003</v>
      </c>
      <c r="H36" s="44">
        <f t="shared" si="0"/>
        <v>106.81813924049584</v>
      </c>
      <c r="I36" s="44">
        <f t="shared" si="1"/>
        <v>106.81813924049584</v>
      </c>
      <c r="J36" s="43">
        <f t="shared" si="2"/>
        <v>1804955.4900000002</v>
      </c>
      <c r="K36" s="45">
        <f t="shared" si="3"/>
        <v>138.95454133130519</v>
      </c>
    </row>
    <row r="37" s="39" customFormat="1" ht="72">
      <c r="A37" s="40"/>
      <c r="B37" s="41">
        <v>14040100</v>
      </c>
      <c r="C37" s="42" t="s">
        <v>45</v>
      </c>
      <c r="D37" s="43">
        <v>2376900.23</v>
      </c>
      <c r="E37" s="43">
        <v>3331400</v>
      </c>
      <c r="F37" s="43">
        <v>3331400</v>
      </c>
      <c r="G37" s="43">
        <v>3620693.75</v>
      </c>
      <c r="H37" s="44">
        <f t="shared" si="0"/>
        <v>108.68384913249685</v>
      </c>
      <c r="I37" s="44">
        <f t="shared" si="1"/>
        <v>108.68384913249685</v>
      </c>
      <c r="J37" s="43">
        <f t="shared" si="2"/>
        <v>1243793.52</v>
      </c>
      <c r="K37" s="45">
        <f t="shared" si="3"/>
        <v>152.32838569753514</v>
      </c>
    </row>
    <row r="38" ht="60">
      <c r="A38" s="32"/>
      <c r="B38" s="33">
        <v>14040200</v>
      </c>
      <c r="C38" s="38" t="s">
        <v>46</v>
      </c>
      <c r="D38" s="35">
        <v>2256591.6000000001</v>
      </c>
      <c r="E38" s="35">
        <v>2696085</v>
      </c>
      <c r="F38" s="35">
        <v>2696085</v>
      </c>
      <c r="G38" s="35">
        <v>2817753.5699999998</v>
      </c>
      <c r="H38" s="36">
        <f t="shared" si="0"/>
        <v>104.51278687430106</v>
      </c>
      <c r="I38" s="36">
        <f t="shared" si="1"/>
        <v>104.51278687430106</v>
      </c>
      <c r="J38" s="35">
        <f t="shared" si="2"/>
        <v>561161.96999999974</v>
      </c>
      <c r="K38" s="37">
        <f t="shared" si="3"/>
        <v>124.8676796457099</v>
      </c>
    </row>
    <row r="39" ht="13.800000000000001">
      <c r="A39" s="32"/>
      <c r="B39" s="33">
        <v>18000000</v>
      </c>
      <c r="C39" s="34" t="s">
        <v>47</v>
      </c>
      <c r="D39" s="35">
        <f>D40+D51+D54</f>
        <v>64403208.920000002</v>
      </c>
      <c r="E39" s="35">
        <f>E40+E51+E54</f>
        <v>95943831</v>
      </c>
      <c r="F39" s="35">
        <f>F40+F51+F54</f>
        <v>95943831</v>
      </c>
      <c r="G39" s="35">
        <f>G40+G51+G54</f>
        <v>96285322.419999987</v>
      </c>
      <c r="H39" s="36">
        <f t="shared" si="0"/>
        <v>100.35592848069616</v>
      </c>
      <c r="I39" s="36">
        <f t="shared" si="1"/>
        <v>100.35592848069616</v>
      </c>
      <c r="J39" s="35">
        <f t="shared" si="2"/>
        <v>31882113.499999985</v>
      </c>
      <c r="K39" s="37">
        <f t="shared" si="3"/>
        <v>149.50392074345723</v>
      </c>
    </row>
    <row r="40">
      <c r="A40" s="32"/>
      <c r="B40" s="33">
        <v>18010000</v>
      </c>
      <c r="C40" s="38" t="s">
        <v>48</v>
      </c>
      <c r="D40" s="35">
        <f>D41+D42+D43+D44+D45+D46+D47+D48+D49+D50</f>
        <v>29591013.539999999</v>
      </c>
      <c r="E40" s="35">
        <f>E41+E42+E43+E44+E45+E46+E47+E48+E49+E50</f>
        <v>47470905</v>
      </c>
      <c r="F40" s="35">
        <f>F41+F42+F43+F44+F45+F46+F47+F48+F49+F50</f>
        <v>47470905</v>
      </c>
      <c r="G40" s="35">
        <f>G41+G42+G43+G44+G45+G46+G47+G48+G49+G50</f>
        <v>48838258.459999993</v>
      </c>
      <c r="H40" s="36">
        <f t="shared" si="0"/>
        <v>102.88040318590934</v>
      </c>
      <c r="I40" s="36">
        <f t="shared" si="1"/>
        <v>102.88040318590934</v>
      </c>
      <c r="J40" s="35">
        <f t="shared" si="2"/>
        <v>19247244.919999994</v>
      </c>
      <c r="K40" s="37">
        <f t="shared" si="3"/>
        <v>165.04422328752716</v>
      </c>
    </row>
    <row r="41" ht="36">
      <c r="A41" s="32"/>
      <c r="B41" s="33">
        <v>18010100</v>
      </c>
      <c r="C41" s="38" t="s">
        <v>49</v>
      </c>
      <c r="D41" s="35">
        <v>19228.950000000001</v>
      </c>
      <c r="E41" s="35">
        <v>40000</v>
      </c>
      <c r="F41" s="35">
        <v>40000</v>
      </c>
      <c r="G41" s="35">
        <v>31765.720000000001</v>
      </c>
      <c r="H41" s="36">
        <f t="shared" si="0"/>
        <v>79.414299999999997</v>
      </c>
      <c r="I41" s="36">
        <f t="shared" si="1"/>
        <v>79.414299999999997</v>
      </c>
      <c r="J41" s="35">
        <f t="shared" si="2"/>
        <v>12536.77</v>
      </c>
      <c r="K41" s="37">
        <f t="shared" si="3"/>
        <v>165.19737167136012</v>
      </c>
    </row>
    <row r="42" ht="36">
      <c r="A42" s="32"/>
      <c r="B42" s="33">
        <v>18010200</v>
      </c>
      <c r="C42" s="38" t="s">
        <v>50</v>
      </c>
      <c r="D42" s="35">
        <v>73385.860000000001</v>
      </c>
      <c r="E42" s="35">
        <v>117000</v>
      </c>
      <c r="F42" s="35">
        <v>117000</v>
      </c>
      <c r="G42" s="35">
        <v>-10487.07</v>
      </c>
      <c r="H42" s="36">
        <f t="shared" si="0"/>
        <v>-8.9633076923076924</v>
      </c>
      <c r="I42" s="36">
        <f t="shared" si="1"/>
        <v>-8.9633076923076924</v>
      </c>
      <c r="J42" s="35">
        <f t="shared" si="2"/>
        <v>-83872.929999999993</v>
      </c>
      <c r="K42" s="37">
        <f t="shared" si="3"/>
        <v>-14.290314237647417</v>
      </c>
    </row>
    <row r="43" ht="36">
      <c r="A43" s="32"/>
      <c r="B43" s="33">
        <v>18010300</v>
      </c>
      <c r="C43" s="38" t="s">
        <v>51</v>
      </c>
      <c r="D43" s="35">
        <v>1416925.4399999999</v>
      </c>
      <c r="E43" s="35">
        <v>1750000</v>
      </c>
      <c r="F43" s="35">
        <v>1750000</v>
      </c>
      <c r="G43" s="35">
        <v>1834928.8899999999</v>
      </c>
      <c r="H43" s="36">
        <f t="shared" si="0"/>
        <v>104.85307942857143</v>
      </c>
      <c r="I43" s="36">
        <f t="shared" si="1"/>
        <v>104.85307942857143</v>
      </c>
      <c r="J43" s="35">
        <f t="shared" si="2"/>
        <v>418003.44999999995</v>
      </c>
      <c r="K43" s="37">
        <f t="shared" si="3"/>
        <v>129.50073717358057</v>
      </c>
    </row>
    <row r="44" ht="36">
      <c r="A44" s="32"/>
      <c r="B44" s="33">
        <v>18010400</v>
      </c>
      <c r="C44" s="38" t="s">
        <v>52</v>
      </c>
      <c r="D44" s="35">
        <v>1457216.6499999999</v>
      </c>
      <c r="E44" s="35">
        <v>2413000</v>
      </c>
      <c r="F44" s="35">
        <v>2413000</v>
      </c>
      <c r="G44" s="35">
        <v>2447659.52</v>
      </c>
      <c r="H44" s="36">
        <f t="shared" si="0"/>
        <v>101.43636634894322</v>
      </c>
      <c r="I44" s="36">
        <f t="shared" si="1"/>
        <v>101.43636634894322</v>
      </c>
      <c r="J44" s="35">
        <f t="shared" si="2"/>
        <v>990442.87000000011</v>
      </c>
      <c r="K44" s="37">
        <f t="shared" si="3"/>
        <v>167.96812745723159</v>
      </c>
    </row>
    <row r="45">
      <c r="A45" s="32"/>
      <c r="B45" s="33">
        <v>18010500</v>
      </c>
      <c r="C45" s="38" t="s">
        <v>53</v>
      </c>
      <c r="D45" s="35">
        <v>1642478.1699999999</v>
      </c>
      <c r="E45" s="35">
        <v>2190000</v>
      </c>
      <c r="F45" s="35">
        <v>2190000</v>
      </c>
      <c r="G45" s="35">
        <v>2305769.6499999999</v>
      </c>
      <c r="H45" s="36">
        <f t="shared" si="0"/>
        <v>105.28628538812785</v>
      </c>
      <c r="I45" s="36">
        <f t="shared" si="1"/>
        <v>105.28628538812785</v>
      </c>
      <c r="J45" s="35">
        <f t="shared" si="2"/>
        <v>663291.47999999998</v>
      </c>
      <c r="K45" s="37">
        <f t="shared" si="3"/>
        <v>140.3835796490373</v>
      </c>
    </row>
    <row r="46">
      <c r="A46" s="32"/>
      <c r="B46" s="33">
        <v>18010600</v>
      </c>
      <c r="C46" s="38" t="s">
        <v>54</v>
      </c>
      <c r="D46" s="35">
        <v>20942781.350000001</v>
      </c>
      <c r="E46" s="35">
        <v>36423905</v>
      </c>
      <c r="F46" s="35">
        <v>36423905</v>
      </c>
      <c r="G46" s="35">
        <v>37502313.689999998</v>
      </c>
      <c r="H46" s="36">
        <f t="shared" si="0"/>
        <v>102.96071684241434</v>
      </c>
      <c r="I46" s="36">
        <f t="shared" si="1"/>
        <v>102.96071684241434</v>
      </c>
      <c r="J46" s="35">
        <f t="shared" si="2"/>
        <v>16559532.339999996</v>
      </c>
      <c r="K46" s="37">
        <f t="shared" si="3"/>
        <v>179.07035872291144</v>
      </c>
    </row>
    <row r="47">
      <c r="A47" s="32"/>
      <c r="B47" s="33">
        <v>18010700</v>
      </c>
      <c r="C47" s="38" t="s">
        <v>55</v>
      </c>
      <c r="D47" s="35">
        <v>990520.13</v>
      </c>
      <c r="E47" s="35">
        <v>1020000</v>
      </c>
      <c r="F47" s="35">
        <v>1020000</v>
      </c>
      <c r="G47" s="35">
        <v>1136992.8600000001</v>
      </c>
      <c r="H47" s="36">
        <f t="shared" si="0"/>
        <v>111.46988823529414</v>
      </c>
      <c r="I47" s="36">
        <f t="shared" si="1"/>
        <v>111.46988823529414</v>
      </c>
      <c r="J47" s="35">
        <f t="shared" si="2"/>
        <v>146472.7300000001</v>
      </c>
      <c r="K47" s="37">
        <f t="shared" si="3"/>
        <v>114.78745616204691</v>
      </c>
    </row>
    <row r="48">
      <c r="A48" s="32"/>
      <c r="B48" s="33">
        <v>18010900</v>
      </c>
      <c r="C48" s="38" t="s">
        <v>56</v>
      </c>
      <c r="D48" s="35">
        <v>2929726.6600000001</v>
      </c>
      <c r="E48" s="35">
        <v>3380000</v>
      </c>
      <c r="F48" s="35">
        <v>3380000</v>
      </c>
      <c r="G48" s="35">
        <v>3482848.54</v>
      </c>
      <c r="H48" s="36">
        <f t="shared" si="0"/>
        <v>103.04285621301774</v>
      </c>
      <c r="I48" s="36">
        <f t="shared" si="1"/>
        <v>103.04285621301774</v>
      </c>
      <c r="J48" s="35">
        <f t="shared" si="2"/>
        <v>553121.87999999989</v>
      </c>
      <c r="K48" s="37">
        <f t="shared" si="3"/>
        <v>118.87964114713692</v>
      </c>
    </row>
    <row r="49">
      <c r="A49" s="32"/>
      <c r="B49" s="33">
        <v>18011000</v>
      </c>
      <c r="C49" s="38" t="s">
        <v>57</v>
      </c>
      <c r="D49" s="35">
        <v>39583.330000000002</v>
      </c>
      <c r="E49" s="35">
        <v>25000</v>
      </c>
      <c r="F49" s="35">
        <v>25000</v>
      </c>
      <c r="G49" s="35">
        <v>2083.3299999999999</v>
      </c>
      <c r="H49" s="36">
        <f t="shared" si="0"/>
        <v>8.3333200000000005</v>
      </c>
      <c r="I49" s="36">
        <f t="shared" si="1"/>
        <v>8.3333200000000005</v>
      </c>
      <c r="J49" s="35">
        <f t="shared" si="2"/>
        <v>-37500</v>
      </c>
      <c r="K49" s="37">
        <f t="shared" si="3"/>
        <v>5.2631499168968343</v>
      </c>
    </row>
    <row r="50">
      <c r="A50" s="32"/>
      <c r="B50" s="33">
        <v>18011100</v>
      </c>
      <c r="C50" s="38" t="s">
        <v>58</v>
      </c>
      <c r="D50" s="35">
        <v>79167</v>
      </c>
      <c r="E50" s="35">
        <v>112000</v>
      </c>
      <c r="F50" s="35">
        <v>112000</v>
      </c>
      <c r="G50" s="35">
        <v>104383.33</v>
      </c>
      <c r="H50" s="36">
        <f t="shared" si="0"/>
        <v>93.199401785714286</v>
      </c>
      <c r="I50" s="36">
        <f t="shared" si="1"/>
        <v>93.199401785714286</v>
      </c>
      <c r="J50" s="35">
        <f t="shared" si="2"/>
        <v>25216.330000000002</v>
      </c>
      <c r="K50" s="37">
        <f t="shared" si="3"/>
        <v>131.85207220180126</v>
      </c>
    </row>
    <row r="51" hidden="1">
      <c r="A51" s="32"/>
      <c r="B51" s="33">
        <v>18030000</v>
      </c>
      <c r="C51" s="38" t="s">
        <v>59</v>
      </c>
      <c r="D51" s="35">
        <f>D52+D53</f>
        <v>0</v>
      </c>
      <c r="E51" s="35">
        <v>0</v>
      </c>
      <c r="F51" s="35">
        <v>0</v>
      </c>
      <c r="G51" s="35">
        <f>G52+G53</f>
        <v>0</v>
      </c>
      <c r="H51" s="36" t="e">
        <f t="shared" si="0"/>
        <v>#DIV/0!</v>
      </c>
      <c r="I51" s="36" t="e">
        <f t="shared" si="1"/>
        <v>#DIV/0!</v>
      </c>
      <c r="J51" s="35">
        <f t="shared" si="2"/>
        <v>0</v>
      </c>
      <c r="K51" s="37" t="e">
        <f t="shared" si="3"/>
        <v>#DIV/0!</v>
      </c>
    </row>
    <row r="52" hidden="1">
      <c r="A52" s="32"/>
      <c r="B52" s="33">
        <v>18030100</v>
      </c>
      <c r="C52" s="38" t="s">
        <v>60</v>
      </c>
      <c r="D52" s="35">
        <v>0</v>
      </c>
      <c r="E52" s="35">
        <v>0</v>
      </c>
      <c r="F52" s="35">
        <v>0</v>
      </c>
      <c r="G52" s="35">
        <v>0</v>
      </c>
      <c r="H52" s="36" t="e">
        <f t="shared" si="0"/>
        <v>#DIV/0!</v>
      </c>
      <c r="I52" s="36" t="e">
        <f t="shared" si="1"/>
        <v>#DIV/0!</v>
      </c>
      <c r="J52" s="35">
        <f t="shared" si="2"/>
        <v>0</v>
      </c>
      <c r="K52" s="37" t="e">
        <f t="shared" si="3"/>
        <v>#DIV/0!</v>
      </c>
    </row>
    <row r="53" hidden="1">
      <c r="A53" s="32"/>
      <c r="B53" s="33">
        <v>18030200</v>
      </c>
      <c r="C53" s="38" t="s">
        <v>61</v>
      </c>
      <c r="D53" s="35">
        <v>0</v>
      </c>
      <c r="E53" s="35">
        <v>0</v>
      </c>
      <c r="F53" s="35">
        <v>0</v>
      </c>
      <c r="G53" s="35">
        <v>0</v>
      </c>
      <c r="H53" s="36" t="e">
        <f t="shared" si="0"/>
        <v>#DIV/0!</v>
      </c>
      <c r="I53" s="36" t="e">
        <f t="shared" si="1"/>
        <v>#DIV/0!</v>
      </c>
      <c r="J53" s="35">
        <f t="shared" si="2"/>
        <v>0</v>
      </c>
      <c r="K53" s="37" t="e">
        <f t="shared" si="3"/>
        <v>#DIV/0!</v>
      </c>
    </row>
    <row r="54">
      <c r="A54" s="32"/>
      <c r="B54" s="33">
        <v>18050000</v>
      </c>
      <c r="C54" s="38" t="s">
        <v>62</v>
      </c>
      <c r="D54" s="35">
        <f>D55+D56+D57</f>
        <v>34812195.380000003</v>
      </c>
      <c r="E54" s="35">
        <f>E55+E56+E57</f>
        <v>48472926</v>
      </c>
      <c r="F54" s="35">
        <f>F55+F56+F57</f>
        <v>48472926</v>
      </c>
      <c r="G54" s="35">
        <f>G55+G56+G57</f>
        <v>47447063.960000001</v>
      </c>
      <c r="H54" s="36">
        <f t="shared" si="0"/>
        <v>97.883639126715821</v>
      </c>
      <c r="I54" s="36">
        <f t="shared" si="1"/>
        <v>97.883639126715821</v>
      </c>
      <c r="J54" s="35">
        <f t="shared" si="2"/>
        <v>12634868.579999998</v>
      </c>
      <c r="K54" s="37">
        <f t="shared" si="3"/>
        <v>136.29437454915262</v>
      </c>
    </row>
    <row r="55">
      <c r="A55" s="32"/>
      <c r="B55" s="33">
        <v>18050300</v>
      </c>
      <c r="C55" s="38" t="s">
        <v>63</v>
      </c>
      <c r="D55" s="35">
        <v>1525025.3300000001</v>
      </c>
      <c r="E55" s="35">
        <v>2355000</v>
      </c>
      <c r="F55" s="35">
        <v>2355000</v>
      </c>
      <c r="G55" s="35">
        <v>2442252.7799999998</v>
      </c>
      <c r="H55" s="36">
        <f t="shared" si="0"/>
        <v>103.70500127388533</v>
      </c>
      <c r="I55" s="36">
        <f t="shared" si="1"/>
        <v>103.70500127388533</v>
      </c>
      <c r="J55" s="35">
        <f t="shared" si="2"/>
        <v>917227.44999999972</v>
      </c>
      <c r="K55" s="37">
        <f t="shared" si="3"/>
        <v>160.14506329544045</v>
      </c>
    </row>
    <row r="56">
      <c r="A56" s="32"/>
      <c r="B56" s="33">
        <v>18050400</v>
      </c>
      <c r="C56" s="38" t="s">
        <v>64</v>
      </c>
      <c r="D56" s="35">
        <v>21349321.98</v>
      </c>
      <c r="E56" s="35">
        <v>24236938</v>
      </c>
      <c r="F56" s="35">
        <v>24236938</v>
      </c>
      <c r="G56" s="35">
        <v>24618930.68</v>
      </c>
      <c r="H56" s="36">
        <f t="shared" si="0"/>
        <v>101.57607648292866</v>
      </c>
      <c r="I56" s="36">
        <f t="shared" si="1"/>
        <v>101.57607648292866</v>
      </c>
      <c r="J56" s="35">
        <f t="shared" si="2"/>
        <v>3269608.6999999993</v>
      </c>
      <c r="K56" s="37">
        <f t="shared" si="3"/>
        <v>115.31481282198546</v>
      </c>
    </row>
    <row r="57" ht="48">
      <c r="A57" s="32"/>
      <c r="B57" s="33">
        <v>18050500</v>
      </c>
      <c r="C57" s="38" t="s">
        <v>65</v>
      </c>
      <c r="D57" s="35">
        <v>11937848.07</v>
      </c>
      <c r="E57" s="35">
        <v>21880988</v>
      </c>
      <c r="F57" s="35">
        <v>21880988</v>
      </c>
      <c r="G57" s="35">
        <v>20385880.5</v>
      </c>
      <c r="H57" s="36">
        <f t="shared" si="0"/>
        <v>93.167093277506481</v>
      </c>
      <c r="I57" s="36">
        <f t="shared" si="1"/>
        <v>93.167093277506481</v>
      </c>
      <c r="J57" s="35">
        <f t="shared" si="2"/>
        <v>8448032.4299999997</v>
      </c>
      <c r="K57" s="37">
        <f t="shared" si="3"/>
        <v>170.76679465564683</v>
      </c>
    </row>
    <row r="58">
      <c r="A58" s="32"/>
      <c r="B58" s="49">
        <v>20000000</v>
      </c>
      <c r="C58" s="28" t="s">
        <v>66</v>
      </c>
      <c r="D58" s="29">
        <f>D59+D69+D81</f>
        <v>6506521.9700000007</v>
      </c>
      <c r="E58" s="29">
        <f>E59+E69+E81</f>
        <v>7495606</v>
      </c>
      <c r="F58" s="29">
        <f>F59+F69+F81</f>
        <v>7495606</v>
      </c>
      <c r="G58" s="29">
        <f>G59+G69+G81</f>
        <v>7923806.3099999996</v>
      </c>
      <c r="H58" s="30">
        <f t="shared" si="0"/>
        <v>105.71268433799747</v>
      </c>
      <c r="I58" s="30">
        <f t="shared" si="1"/>
        <v>105.71268433799747</v>
      </c>
      <c r="J58" s="29">
        <f t="shared" si="2"/>
        <v>1417284.3399999989</v>
      </c>
      <c r="K58" s="31">
        <f t="shared" si="3"/>
        <v>121.78251831830822</v>
      </c>
    </row>
    <row r="59" ht="13.800000000000001">
      <c r="A59" s="32"/>
      <c r="B59" s="33">
        <v>21000000</v>
      </c>
      <c r="C59" s="34" t="s">
        <v>67</v>
      </c>
      <c r="D59" s="35">
        <f>D60+D62</f>
        <v>1949530.2600000002</v>
      </c>
      <c r="E59" s="35">
        <f>E60+E62</f>
        <v>3070506</v>
      </c>
      <c r="F59" s="35">
        <f>F60+F62</f>
        <v>3070506</v>
      </c>
      <c r="G59" s="35">
        <f>G60+G62</f>
        <v>3448249.6299999999</v>
      </c>
      <c r="H59" s="36">
        <f t="shared" si="0"/>
        <v>112.30232508908955</v>
      </c>
      <c r="I59" s="36">
        <f t="shared" si="1"/>
        <v>112.30232508908955</v>
      </c>
      <c r="J59" s="35">
        <f t="shared" si="2"/>
        <v>1498719.3699999996</v>
      </c>
      <c r="K59" s="37">
        <f t="shared" si="3"/>
        <v>176.8759224080984</v>
      </c>
    </row>
    <row r="60" ht="66" hidden="1">
      <c r="A60" s="32"/>
      <c r="B60" s="33">
        <v>21010000</v>
      </c>
      <c r="C60" s="38" t="s">
        <v>68</v>
      </c>
      <c r="D60" s="35">
        <v>0</v>
      </c>
      <c r="E60" s="35">
        <v>0</v>
      </c>
      <c r="F60" s="35">
        <v>0</v>
      </c>
      <c r="G60" s="35">
        <v>0</v>
      </c>
      <c r="H60" s="36" t="e">
        <f t="shared" si="0"/>
        <v>#DIV/0!</v>
      </c>
      <c r="I60" s="36" t="e">
        <f t="shared" si="1"/>
        <v>#DIV/0!</v>
      </c>
      <c r="J60" s="35">
        <f t="shared" si="2"/>
        <v>0</v>
      </c>
      <c r="K60" s="37" t="e">
        <f t="shared" si="3"/>
        <v>#DIV/0!</v>
      </c>
    </row>
    <row r="61" ht="39.600000000000001" hidden="1">
      <c r="A61" s="32"/>
      <c r="B61" s="33">
        <v>21010300</v>
      </c>
      <c r="C61" s="38" t="s">
        <v>69</v>
      </c>
      <c r="D61" s="35">
        <v>0</v>
      </c>
      <c r="E61" s="35">
        <v>0</v>
      </c>
      <c r="F61" s="35">
        <v>0</v>
      </c>
      <c r="G61" s="35">
        <v>0</v>
      </c>
      <c r="H61" s="36" t="e">
        <f t="shared" si="0"/>
        <v>#DIV/0!</v>
      </c>
      <c r="I61" s="36" t="e">
        <f t="shared" si="1"/>
        <v>#DIV/0!</v>
      </c>
      <c r="J61" s="35">
        <f t="shared" si="2"/>
        <v>0</v>
      </c>
      <c r="K61" s="37" t="e">
        <f t="shared" si="3"/>
        <v>#DIV/0!</v>
      </c>
    </row>
    <row r="62">
      <c r="A62" s="32"/>
      <c r="B62" s="33">
        <v>21080000</v>
      </c>
      <c r="C62" s="38" t="s">
        <v>70</v>
      </c>
      <c r="D62" s="35">
        <f>D63+D65+D66+D67</f>
        <v>1949530.2600000002</v>
      </c>
      <c r="E62" s="35">
        <f>E63+E65+E66+E67</f>
        <v>3070506</v>
      </c>
      <c r="F62" s="35">
        <f>F63+F65+F66+F67</f>
        <v>3070506</v>
      </c>
      <c r="G62" s="35">
        <f>G63+G65+G66+G67+G68</f>
        <v>3448249.6299999999</v>
      </c>
      <c r="H62" s="36">
        <f t="shared" si="0"/>
        <v>112.30232508908955</v>
      </c>
      <c r="I62" s="36">
        <f t="shared" si="1"/>
        <v>112.30232508908955</v>
      </c>
      <c r="J62" s="35">
        <f t="shared" si="2"/>
        <v>1498719.3699999996</v>
      </c>
      <c r="K62" s="37">
        <f t="shared" si="3"/>
        <v>176.8759224080984</v>
      </c>
    </row>
    <row r="63">
      <c r="A63" s="32"/>
      <c r="B63" s="33">
        <v>21080500</v>
      </c>
      <c r="C63" s="38" t="s">
        <v>70</v>
      </c>
      <c r="D63" s="35">
        <v>3961.6100000000001</v>
      </c>
      <c r="E63" s="35">
        <v>0</v>
      </c>
      <c r="F63" s="35">
        <v>0</v>
      </c>
      <c r="G63" s="35">
        <v>0</v>
      </c>
      <c r="H63" s="36"/>
      <c r="I63" s="36"/>
      <c r="J63" s="35">
        <f t="shared" si="2"/>
        <v>-3961.6100000000001</v>
      </c>
      <c r="K63" s="37"/>
    </row>
    <row r="64" ht="66" hidden="1">
      <c r="A64" s="32"/>
      <c r="B64" s="33">
        <v>21080900</v>
      </c>
      <c r="C64" s="38" t="s">
        <v>71</v>
      </c>
      <c r="D64" s="35">
        <v>0</v>
      </c>
      <c r="E64" s="35">
        <v>0</v>
      </c>
      <c r="F64" s="35">
        <v>0</v>
      </c>
      <c r="G64" s="35">
        <v>0</v>
      </c>
      <c r="H64" s="36" t="e">
        <f t="shared" si="0"/>
        <v>#DIV/0!</v>
      </c>
      <c r="I64" s="36"/>
      <c r="J64" s="35">
        <f t="shared" si="2"/>
        <v>0</v>
      </c>
      <c r="K64" s="37" t="e">
        <f t="shared" si="3"/>
        <v>#DIV/0!</v>
      </c>
    </row>
    <row r="65">
      <c r="A65" s="32"/>
      <c r="B65" s="33">
        <v>21081100</v>
      </c>
      <c r="C65" s="38" t="s">
        <v>72</v>
      </c>
      <c r="D65" s="35">
        <v>1798597.5900000001</v>
      </c>
      <c r="E65" s="35">
        <v>2938506</v>
      </c>
      <c r="F65" s="35">
        <v>2938506</v>
      </c>
      <c r="G65" s="35">
        <v>3403734.23</v>
      </c>
      <c r="H65" s="36">
        <f t="shared" si="0"/>
        <v>115.83213476508129</v>
      </c>
      <c r="I65" s="36">
        <f t="shared" si="1"/>
        <v>115.83213476508129</v>
      </c>
      <c r="J65" s="35">
        <f t="shared" si="2"/>
        <v>1605136.6399999999</v>
      </c>
      <c r="K65" s="37">
        <f t="shared" si="3"/>
        <v>189.24378910126305</v>
      </c>
    </row>
    <row r="66" ht="39.600000000000001">
      <c r="A66" s="32"/>
      <c r="B66" s="33">
        <v>21081500</v>
      </c>
      <c r="C66" s="38" t="s">
        <v>73</v>
      </c>
      <c r="D66" s="35">
        <v>144971.06</v>
      </c>
      <c r="E66" s="35">
        <v>130000</v>
      </c>
      <c r="F66" s="35">
        <v>130000</v>
      </c>
      <c r="G66" s="35">
        <v>39216.089999999997</v>
      </c>
      <c r="H66" s="36">
        <f t="shared" si="0"/>
        <v>30.166223076923078</v>
      </c>
      <c r="I66" s="36">
        <f t="shared" si="1"/>
        <v>30.166223076923078</v>
      </c>
      <c r="J66" s="35">
        <f t="shared" si="2"/>
        <v>-105754.97</v>
      </c>
      <c r="K66" s="37">
        <f t="shared" si="3"/>
        <v>27.050978312499058</v>
      </c>
    </row>
    <row r="67">
      <c r="A67" s="32"/>
      <c r="B67" s="33">
        <v>21081700</v>
      </c>
      <c r="C67" s="38" t="s">
        <v>74</v>
      </c>
      <c r="D67" s="35">
        <v>2000</v>
      </c>
      <c r="E67" s="35">
        <v>2000</v>
      </c>
      <c r="F67" s="35">
        <v>2000</v>
      </c>
      <c r="G67" s="35">
        <v>3000</v>
      </c>
      <c r="H67" s="36">
        <f t="shared" si="0"/>
        <v>150</v>
      </c>
      <c r="I67" s="36">
        <f t="shared" si="1"/>
        <v>150</v>
      </c>
      <c r="J67" s="35">
        <f t="shared" si="2"/>
        <v>1000</v>
      </c>
      <c r="K67" s="37">
        <f t="shared" si="3"/>
        <v>150</v>
      </c>
    </row>
    <row r="68" ht="66">
      <c r="A68" s="32"/>
      <c r="B68" s="33">
        <v>21082400</v>
      </c>
      <c r="C68" s="38" t="s">
        <v>75</v>
      </c>
      <c r="D68" s="35">
        <v>0</v>
      </c>
      <c r="E68" s="35">
        <v>0</v>
      </c>
      <c r="F68" s="35">
        <v>0</v>
      </c>
      <c r="G68" s="35">
        <v>2299.3099999999999</v>
      </c>
      <c r="H68" s="36"/>
      <c r="I68" s="36"/>
      <c r="J68" s="35">
        <f t="shared" si="2"/>
        <v>2299.3099999999999</v>
      </c>
      <c r="K68" s="37"/>
    </row>
    <row r="69" ht="27.600000000000001">
      <c r="A69" s="32"/>
      <c r="B69" s="33">
        <v>22000000</v>
      </c>
      <c r="C69" s="34" t="s">
        <v>76</v>
      </c>
      <c r="D69" s="35">
        <f>D70+D75+D77</f>
        <v>3473536.1899999999</v>
      </c>
      <c r="E69" s="35">
        <f>E70+E75+E77</f>
        <v>3666100</v>
      </c>
      <c r="F69" s="35">
        <f>F70+F75+F77</f>
        <v>3666100</v>
      </c>
      <c r="G69" s="35">
        <f>G70+G75+G77</f>
        <v>3605767.4600000004</v>
      </c>
      <c r="H69" s="36">
        <f t="shared" si="0"/>
        <v>98.354312757426158</v>
      </c>
      <c r="I69" s="36">
        <f t="shared" si="1"/>
        <v>98.354312757426158</v>
      </c>
      <c r="J69" s="35">
        <f t="shared" si="2"/>
        <v>132231.27000000048</v>
      </c>
      <c r="K69" s="37">
        <f t="shared" si="3"/>
        <v>103.80681998882528</v>
      </c>
    </row>
    <row r="70">
      <c r="A70" s="32"/>
      <c r="B70" s="33">
        <v>22010000</v>
      </c>
      <c r="C70" s="38" t="s">
        <v>77</v>
      </c>
      <c r="D70" s="35">
        <f>D71+D72+D73</f>
        <v>3279573.5800000001</v>
      </c>
      <c r="E70" s="35">
        <f>E71+E72+E73+E74</f>
        <v>3483000</v>
      </c>
      <c r="F70" s="35">
        <f>F71+F72+F73+F74</f>
        <v>3483000</v>
      </c>
      <c r="G70" s="35">
        <f>G71+G72+G73+G74</f>
        <v>3428455.9900000002</v>
      </c>
      <c r="H70" s="36">
        <f t="shared" si="0"/>
        <v>98.433993396497272</v>
      </c>
      <c r="I70" s="36">
        <f t="shared" si="1"/>
        <v>98.433993396497272</v>
      </c>
      <c r="J70" s="35">
        <f t="shared" si="2"/>
        <v>148882.41000000015</v>
      </c>
      <c r="K70" s="37">
        <f t="shared" si="3"/>
        <v>104.53968805298157</v>
      </c>
    </row>
    <row r="71" ht="39.600000000000001">
      <c r="A71" s="32"/>
      <c r="B71" s="33">
        <v>22010300</v>
      </c>
      <c r="C71" s="38" t="s">
        <v>78</v>
      </c>
      <c r="D71" s="35">
        <v>81920</v>
      </c>
      <c r="E71" s="35">
        <v>70000</v>
      </c>
      <c r="F71" s="35">
        <v>70000</v>
      </c>
      <c r="G71" s="35">
        <v>76970</v>
      </c>
      <c r="H71" s="36">
        <f t="shared" si="0"/>
        <v>109.95714285714287</v>
      </c>
      <c r="I71" s="36">
        <f t="shared" si="1"/>
        <v>109.95714285714287</v>
      </c>
      <c r="J71" s="35">
        <f t="shared" si="2"/>
        <v>-4950</v>
      </c>
      <c r="K71" s="37">
        <f t="shared" si="3"/>
        <v>93.95751953125</v>
      </c>
    </row>
    <row r="72">
      <c r="A72" s="32"/>
      <c r="B72" s="33">
        <v>22012500</v>
      </c>
      <c r="C72" s="38" t="s">
        <v>79</v>
      </c>
      <c r="D72" s="35">
        <v>1984791.73</v>
      </c>
      <c r="E72" s="35">
        <v>2040000</v>
      </c>
      <c r="F72" s="35">
        <v>2040000</v>
      </c>
      <c r="G72" s="35">
        <v>1975990.99</v>
      </c>
      <c r="H72" s="36">
        <f t="shared" si="0"/>
        <v>96.862303431372553</v>
      </c>
      <c r="I72" s="36">
        <f t="shared" si="1"/>
        <v>96.862303431372553</v>
      </c>
      <c r="J72" s="35">
        <f t="shared" si="2"/>
        <v>-8800.7399999999907</v>
      </c>
      <c r="K72" s="37">
        <f t="shared" si="3"/>
        <v>99.55659126008149</v>
      </c>
    </row>
    <row r="73" ht="26.399999999999999">
      <c r="A73" s="32"/>
      <c r="B73" s="33">
        <v>22012600</v>
      </c>
      <c r="C73" s="38" t="s">
        <v>80</v>
      </c>
      <c r="D73" s="35">
        <v>1212861.8500000001</v>
      </c>
      <c r="E73" s="35">
        <v>1373000</v>
      </c>
      <c r="F73" s="35">
        <v>1373000</v>
      </c>
      <c r="G73" s="35">
        <v>1370945</v>
      </c>
      <c r="H73" s="36">
        <f t="shared" si="0"/>
        <v>99.850327749453754</v>
      </c>
      <c r="I73" s="36">
        <f t="shared" si="1"/>
        <v>99.850327749453754</v>
      </c>
      <c r="J73" s="35">
        <f t="shared" si="2"/>
        <v>158083.14999999991</v>
      </c>
      <c r="K73" s="37">
        <f t="shared" si="3"/>
        <v>113.03389582251266</v>
      </c>
    </row>
    <row r="74" ht="66">
      <c r="A74" s="32"/>
      <c r="B74" s="33">
        <v>22012900</v>
      </c>
      <c r="C74" s="38" t="s">
        <v>81</v>
      </c>
      <c r="D74" s="35">
        <v>0</v>
      </c>
      <c r="E74" s="35">
        <v>0</v>
      </c>
      <c r="F74" s="35">
        <v>0</v>
      </c>
      <c r="G74" s="35">
        <v>4550</v>
      </c>
      <c r="H74" s="36"/>
      <c r="I74" s="36"/>
      <c r="J74" s="35">
        <f t="shared" si="2"/>
        <v>4550</v>
      </c>
      <c r="K74" s="37"/>
    </row>
    <row r="75" ht="26.399999999999999">
      <c r="A75" s="32"/>
      <c r="B75" s="33">
        <v>22080000</v>
      </c>
      <c r="C75" s="38" t="s">
        <v>82</v>
      </c>
      <c r="D75" s="35">
        <f>D76</f>
        <v>106420.09</v>
      </c>
      <c r="E75" s="35">
        <f>E76</f>
        <v>100000</v>
      </c>
      <c r="F75" s="35">
        <f>F76</f>
        <v>100000</v>
      </c>
      <c r="G75" s="35">
        <f>G76</f>
        <v>106809.12</v>
      </c>
      <c r="H75" s="36">
        <f t="shared" si="0"/>
        <v>106.80912000000001</v>
      </c>
      <c r="I75" s="36">
        <f t="shared" si="1"/>
        <v>106.80912000000001</v>
      </c>
      <c r="J75" s="35">
        <f t="shared" si="2"/>
        <v>389.02999999999884</v>
      </c>
      <c r="K75" s="37">
        <f t="shared" si="3"/>
        <v>100.36556067562054</v>
      </c>
    </row>
    <row r="76" ht="39.600000000000001">
      <c r="A76" s="32"/>
      <c r="B76" s="33">
        <v>22080400</v>
      </c>
      <c r="C76" s="38" t="s">
        <v>83</v>
      </c>
      <c r="D76" s="35">
        <v>106420.09</v>
      </c>
      <c r="E76" s="35">
        <v>100000</v>
      </c>
      <c r="F76" s="35">
        <v>100000</v>
      </c>
      <c r="G76" s="35">
        <v>106809.12</v>
      </c>
      <c r="H76" s="36">
        <f t="shared" si="0"/>
        <v>106.80912000000001</v>
      </c>
      <c r="I76" s="36">
        <f t="shared" si="1"/>
        <v>106.80912000000001</v>
      </c>
      <c r="J76" s="35">
        <f t="shared" si="2"/>
        <v>389.02999999999884</v>
      </c>
      <c r="K76" s="37">
        <f t="shared" si="3"/>
        <v>100.36556067562054</v>
      </c>
    </row>
    <row r="77">
      <c r="A77" s="32"/>
      <c r="B77" s="33">
        <v>22090000</v>
      </c>
      <c r="C77" s="38" t="s">
        <v>84</v>
      </c>
      <c r="D77" s="35">
        <f>D78+D79+D80</f>
        <v>87542.520000000004</v>
      </c>
      <c r="E77" s="35">
        <f>E78+E79+E80</f>
        <v>83100</v>
      </c>
      <c r="F77" s="35">
        <f>F78+F79+F80</f>
        <v>83100</v>
      </c>
      <c r="G77" s="35">
        <f>G78+G79+G80</f>
        <v>70502.350000000006</v>
      </c>
      <c r="H77" s="36">
        <f t="shared" ref="H77:H105" si="5">G77/E77*100</f>
        <v>84.840373044524682</v>
      </c>
      <c r="I77" s="36">
        <f t="shared" ref="I77:I112" si="6">G77/F77*100</f>
        <v>84.840373044524682</v>
      </c>
      <c r="J77" s="35">
        <f t="shared" ref="J77:J140" si="7">G77-D77</f>
        <v>-17040.169999999998</v>
      </c>
      <c r="K77" s="37">
        <f t="shared" ref="K77:K140" si="8">G77/D77*100</f>
        <v>80.534978887973523</v>
      </c>
    </row>
    <row r="78" ht="39.600000000000001">
      <c r="A78" s="32"/>
      <c r="B78" s="33">
        <v>22090100</v>
      </c>
      <c r="C78" s="38" t="s">
        <v>85</v>
      </c>
      <c r="D78" s="35">
        <v>82911.720000000001</v>
      </c>
      <c r="E78" s="35">
        <v>78000</v>
      </c>
      <c r="F78" s="35">
        <v>78000</v>
      </c>
      <c r="G78" s="35">
        <v>70434.350000000006</v>
      </c>
      <c r="H78" s="36">
        <f t="shared" si="5"/>
        <v>90.300448717948726</v>
      </c>
      <c r="I78" s="36">
        <f t="shared" si="6"/>
        <v>90.300448717948726</v>
      </c>
      <c r="J78" s="35">
        <f t="shared" si="7"/>
        <v>-12477.369999999995</v>
      </c>
      <c r="K78" s="37">
        <f t="shared" si="8"/>
        <v>84.951017781322108</v>
      </c>
    </row>
    <row r="79">
      <c r="A79" s="32"/>
      <c r="B79" s="33">
        <v>22090200</v>
      </c>
      <c r="C79" s="38" t="s">
        <v>86</v>
      </c>
      <c r="D79" s="35">
        <v>23.800000000000001</v>
      </c>
      <c r="E79" s="35">
        <v>0</v>
      </c>
      <c r="F79" s="35">
        <v>0</v>
      </c>
      <c r="G79" s="35">
        <v>34</v>
      </c>
      <c r="H79" s="36"/>
      <c r="I79" s="36"/>
      <c r="J79" s="35">
        <f t="shared" si="7"/>
        <v>10.199999999999999</v>
      </c>
      <c r="K79" s="37">
        <f t="shared" si="8"/>
        <v>142.85714285714286</v>
      </c>
    </row>
    <row r="80" ht="39.600000000000001">
      <c r="A80" s="32"/>
      <c r="B80" s="33">
        <v>22090400</v>
      </c>
      <c r="C80" s="38" t="s">
        <v>87</v>
      </c>
      <c r="D80" s="35">
        <v>4607</v>
      </c>
      <c r="E80" s="35">
        <v>5100</v>
      </c>
      <c r="F80" s="35">
        <v>5100</v>
      </c>
      <c r="G80" s="35">
        <v>34</v>
      </c>
      <c r="H80" s="36">
        <f t="shared" si="5"/>
        <v>0.66666666666666674</v>
      </c>
      <c r="I80" s="36">
        <f t="shared" si="6"/>
        <v>0.66666666666666674</v>
      </c>
      <c r="J80" s="35">
        <f t="shared" si="7"/>
        <v>-4573</v>
      </c>
      <c r="K80" s="37">
        <f t="shared" si="8"/>
        <v>0.73800738007380073</v>
      </c>
    </row>
    <row r="81" ht="13.800000000000001">
      <c r="A81" s="32"/>
      <c r="B81" s="33">
        <v>24000000</v>
      </c>
      <c r="C81" s="34" t="s">
        <v>88</v>
      </c>
      <c r="D81" s="35">
        <f>D82</f>
        <v>1083455.52</v>
      </c>
      <c r="E81" s="35">
        <f>E82</f>
        <v>759000</v>
      </c>
      <c r="F81" s="35">
        <f>F82</f>
        <v>759000</v>
      </c>
      <c r="G81" s="35">
        <f>G82</f>
        <v>869789.22000000009</v>
      </c>
      <c r="H81" s="36">
        <f t="shared" si="5"/>
        <v>114.59673517786561</v>
      </c>
      <c r="I81" s="36">
        <f t="shared" si="6"/>
        <v>114.59673517786561</v>
      </c>
      <c r="J81" s="35">
        <f t="shared" si="7"/>
        <v>-213666.29999999993</v>
      </c>
      <c r="K81" s="37">
        <f t="shared" si="8"/>
        <v>80.279181188721068</v>
      </c>
    </row>
    <row r="82">
      <c r="A82" s="32"/>
      <c r="B82" s="33">
        <v>24060000</v>
      </c>
      <c r="C82" s="38" t="s">
        <v>70</v>
      </c>
      <c r="D82" s="35">
        <f>D83+D84</f>
        <v>1083455.52</v>
      </c>
      <c r="E82" s="35">
        <f>E83+E84</f>
        <v>759000</v>
      </c>
      <c r="F82" s="35">
        <f>F83+F84</f>
        <v>759000</v>
      </c>
      <c r="G82" s="35">
        <f>G83+G84</f>
        <v>869789.22000000009</v>
      </c>
      <c r="H82" s="36">
        <f t="shared" si="5"/>
        <v>114.59673517786561</v>
      </c>
      <c r="I82" s="36">
        <f t="shared" si="6"/>
        <v>114.59673517786561</v>
      </c>
      <c r="J82" s="35">
        <f t="shared" si="7"/>
        <v>-213666.29999999993</v>
      </c>
      <c r="K82" s="37">
        <f t="shared" si="8"/>
        <v>80.279181188721068</v>
      </c>
    </row>
    <row r="83">
      <c r="A83" s="32"/>
      <c r="B83" s="33">
        <v>24060300</v>
      </c>
      <c r="C83" s="38" t="s">
        <v>70</v>
      </c>
      <c r="D83" s="35">
        <v>1040459.9</v>
      </c>
      <c r="E83" s="35">
        <v>709000</v>
      </c>
      <c r="F83" s="35">
        <v>709000</v>
      </c>
      <c r="G83" s="35">
        <v>743207.68000000005</v>
      </c>
      <c r="H83" s="36">
        <f t="shared" si="5"/>
        <v>104.82477856135404</v>
      </c>
      <c r="I83" s="36">
        <f t="shared" si="6"/>
        <v>104.82477856135404</v>
      </c>
      <c r="J83" s="35">
        <f t="shared" si="7"/>
        <v>-297252.21999999997</v>
      </c>
      <c r="K83" s="37">
        <f t="shared" si="8"/>
        <v>71.430689448002767</v>
      </c>
    </row>
    <row r="84" ht="66">
      <c r="A84" s="32"/>
      <c r="B84" s="33">
        <v>24062200</v>
      </c>
      <c r="C84" s="38" t="s">
        <v>89</v>
      </c>
      <c r="D84" s="35">
        <v>42995.620000000003</v>
      </c>
      <c r="E84" s="35">
        <v>50000</v>
      </c>
      <c r="F84" s="35">
        <v>50000</v>
      </c>
      <c r="G84" s="35">
        <v>126581.53999999999</v>
      </c>
      <c r="H84" s="36">
        <f t="shared" si="5"/>
        <v>253.16307999999998</v>
      </c>
      <c r="I84" s="36">
        <f t="shared" si="6"/>
        <v>253.16307999999998</v>
      </c>
      <c r="J84" s="35">
        <f t="shared" si="7"/>
        <v>83585.919999999984</v>
      </c>
      <c r="K84" s="37">
        <f t="shared" si="8"/>
        <v>294.40566271634179</v>
      </c>
    </row>
    <row r="85">
      <c r="A85" s="32"/>
      <c r="B85" s="49">
        <v>40000000</v>
      </c>
      <c r="C85" s="28" t="s">
        <v>90</v>
      </c>
      <c r="D85" s="29">
        <f>D87+D90+D99+D104</f>
        <v>108206200.22999999</v>
      </c>
      <c r="E85" s="29">
        <f>E87+E90+E99+E104</f>
        <v>132970770</v>
      </c>
      <c r="F85" s="29">
        <f>F87+F90+F99+F104</f>
        <v>132970770</v>
      </c>
      <c r="G85" s="29">
        <f>G87+G90+G99+G104</f>
        <v>125932369.77999999</v>
      </c>
      <c r="H85" s="30">
        <f t="shared" si="5"/>
        <v>94.706806450771083</v>
      </c>
      <c r="I85" s="30">
        <f t="shared" si="6"/>
        <v>94.706806450771083</v>
      </c>
      <c r="J85" s="29">
        <f t="shared" si="7"/>
        <v>17726169.549999997</v>
      </c>
      <c r="K85" s="31">
        <f t="shared" si="8"/>
        <v>116.38184273389302</v>
      </c>
    </row>
    <row r="86">
      <c r="A86" s="32"/>
      <c r="B86" s="33">
        <v>41000000</v>
      </c>
      <c r="C86" s="38" t="s">
        <v>91</v>
      </c>
      <c r="D86" s="35">
        <f>D87+D90+D99+D104</f>
        <v>108206200.22999999</v>
      </c>
      <c r="E86" s="35">
        <f>E87+E90+E99+E104</f>
        <v>132970770</v>
      </c>
      <c r="F86" s="35">
        <f>F87+F90+F99+F104</f>
        <v>132970770</v>
      </c>
      <c r="G86" s="35">
        <f>G87+G90+G99+G104</f>
        <v>125932369.77999999</v>
      </c>
      <c r="H86" s="36">
        <f t="shared" si="5"/>
        <v>94.706806450771083</v>
      </c>
      <c r="I86" s="36">
        <f t="shared" si="6"/>
        <v>94.706806450771083</v>
      </c>
      <c r="J86" s="35">
        <f t="shared" si="7"/>
        <v>17726169.549999997</v>
      </c>
      <c r="K86" s="37">
        <f t="shared" si="8"/>
        <v>116.38184273389302</v>
      </c>
    </row>
    <row r="87">
      <c r="A87" s="32"/>
      <c r="B87" s="33">
        <v>41020000</v>
      </c>
      <c r="C87" s="38" t="s">
        <v>92</v>
      </c>
      <c r="D87" s="35">
        <f>D88+D89</f>
        <v>29480500</v>
      </c>
      <c r="E87" s="35">
        <f>E88+E89</f>
        <v>24745300</v>
      </c>
      <c r="F87" s="35">
        <f>F88+F89</f>
        <v>24745300</v>
      </c>
      <c r="G87" s="35">
        <f>G88+G89</f>
        <v>24745300</v>
      </c>
      <c r="H87" s="36">
        <f t="shared" si="5"/>
        <v>100</v>
      </c>
      <c r="I87" s="36">
        <f t="shared" si="6"/>
        <v>100</v>
      </c>
      <c r="J87" s="35">
        <f t="shared" si="7"/>
        <v>-4735200</v>
      </c>
      <c r="K87" s="37">
        <f t="shared" si="8"/>
        <v>83.937857227658967</v>
      </c>
    </row>
    <row r="88">
      <c r="A88" s="32"/>
      <c r="B88" s="33">
        <v>41020100</v>
      </c>
      <c r="C88" s="38" t="s">
        <v>93</v>
      </c>
      <c r="D88" s="35">
        <v>13444700</v>
      </c>
      <c r="E88" s="35">
        <v>24207900</v>
      </c>
      <c r="F88" s="35">
        <v>24207900</v>
      </c>
      <c r="G88" s="35">
        <v>24207900</v>
      </c>
      <c r="H88" s="36">
        <f t="shared" si="5"/>
        <v>100</v>
      </c>
      <c r="I88" s="36">
        <f t="shared" si="6"/>
        <v>100</v>
      </c>
      <c r="J88" s="35">
        <f t="shared" si="7"/>
        <v>10763200</v>
      </c>
      <c r="K88" s="37">
        <f t="shared" si="8"/>
        <v>180.05533779109984</v>
      </c>
    </row>
    <row r="89">
      <c r="A89" s="32"/>
      <c r="B89" s="33">
        <v>41021400</v>
      </c>
      <c r="C89" s="38" t="s">
        <v>94</v>
      </c>
      <c r="D89" s="35">
        <v>16035800</v>
      </c>
      <c r="E89" s="35">
        <v>537400</v>
      </c>
      <c r="F89" s="35">
        <v>537400</v>
      </c>
      <c r="G89" s="35">
        <v>537400</v>
      </c>
      <c r="H89" s="36"/>
      <c r="I89" s="36"/>
      <c r="J89" s="35">
        <f t="shared" si="7"/>
        <v>-15498400</v>
      </c>
      <c r="K89" s="37">
        <f t="shared" si="8"/>
        <v>3.3512515746018283</v>
      </c>
    </row>
    <row r="90">
      <c r="A90" s="32"/>
      <c r="B90" s="33">
        <v>41030000</v>
      </c>
      <c r="C90" s="38" t="s">
        <v>95</v>
      </c>
      <c r="D90" s="35">
        <f>D94+D95+D98+D92</f>
        <v>75031880.349999994</v>
      </c>
      <c r="E90" s="35">
        <f>E94+E95+E98+E93+E97+E102+E103+E91</f>
        <v>101943900</v>
      </c>
      <c r="F90" s="35">
        <f>F94+F95+F98+F93+F97+F102+F103+F91</f>
        <v>101943900</v>
      </c>
      <c r="G90" s="35">
        <f>G94+G95+G98+G93+G97+G102+G103+G91</f>
        <v>95045178.059999987</v>
      </c>
      <c r="H90" s="36">
        <f t="shared" si="5"/>
        <v>93.232825171491356</v>
      </c>
      <c r="I90" s="36">
        <f t="shared" si="6"/>
        <v>93.232825171491356</v>
      </c>
      <c r="J90" s="35">
        <f t="shared" si="7"/>
        <v>20013297.709999993</v>
      </c>
      <c r="K90" s="37">
        <f t="shared" si="8"/>
        <v>126.67305899391603</v>
      </c>
    </row>
    <row r="91" ht="39.600000000000001">
      <c r="A91" s="32"/>
      <c r="B91" s="33">
        <v>41031100</v>
      </c>
      <c r="C91" s="38" t="s">
        <v>96</v>
      </c>
      <c r="D91" s="35"/>
      <c r="E91" s="35">
        <v>5318400</v>
      </c>
      <c r="F91" s="35">
        <v>5318400</v>
      </c>
      <c r="G91" s="35">
        <v>302401.46000000002</v>
      </c>
      <c r="H91" s="36">
        <f t="shared" si="5"/>
        <v>5.6859480294825513</v>
      </c>
      <c r="I91" s="36">
        <f t="shared" si="6"/>
        <v>5.6859480294825513</v>
      </c>
      <c r="J91" s="35">
        <f t="shared" si="7"/>
        <v>302401.46000000002</v>
      </c>
      <c r="K91" s="37"/>
    </row>
    <row r="92" ht="39.600000000000001">
      <c r="A92" s="32"/>
      <c r="B92" s="33">
        <v>41033300</v>
      </c>
      <c r="C92" s="38" t="s">
        <v>97</v>
      </c>
      <c r="D92" s="35">
        <v>500580.34999999998</v>
      </c>
      <c r="E92" s="35">
        <v>0</v>
      </c>
      <c r="F92" s="35">
        <v>0</v>
      </c>
      <c r="G92" s="35">
        <v>0</v>
      </c>
      <c r="H92" s="36"/>
      <c r="I92" s="36"/>
      <c r="J92" s="35">
        <f t="shared" si="7"/>
        <v>-500580.34999999998</v>
      </c>
      <c r="K92" s="37"/>
    </row>
    <row r="93" ht="66">
      <c r="A93" s="32"/>
      <c r="B93" s="33">
        <v>41033500</v>
      </c>
      <c r="C93" s="38" t="s">
        <v>98</v>
      </c>
      <c r="D93" s="35">
        <v>0</v>
      </c>
      <c r="E93" s="35">
        <v>10707200</v>
      </c>
      <c r="F93" s="35">
        <v>10707200</v>
      </c>
      <c r="G93" s="35">
        <v>9406090.6600000001</v>
      </c>
      <c r="H93" s="36">
        <f t="shared" si="5"/>
        <v>87.848276486849969</v>
      </c>
      <c r="I93" s="36">
        <f t="shared" si="6"/>
        <v>87.848276486849969</v>
      </c>
      <c r="J93" s="35">
        <f t="shared" si="7"/>
        <v>9406090.6600000001</v>
      </c>
      <c r="K93" s="37"/>
    </row>
    <row r="94" ht="26.399999999999999">
      <c r="A94" s="32"/>
      <c r="B94" s="33">
        <v>41033900</v>
      </c>
      <c r="C94" s="38" t="s">
        <v>99</v>
      </c>
      <c r="D94" s="35">
        <v>74531300</v>
      </c>
      <c r="E94" s="35">
        <v>75546600</v>
      </c>
      <c r="F94" s="35">
        <v>75546600</v>
      </c>
      <c r="G94" s="35">
        <v>75546600</v>
      </c>
      <c r="H94" s="36">
        <f t="shared" si="5"/>
        <v>100</v>
      </c>
      <c r="I94" s="36">
        <f t="shared" si="6"/>
        <v>100</v>
      </c>
      <c r="J94" s="35">
        <f t="shared" si="7"/>
        <v>1015300</v>
      </c>
      <c r="K94" s="37">
        <f t="shared" si="8"/>
        <v>101.36224646557889</v>
      </c>
    </row>
    <row r="95" ht="39.600000000000001" hidden="1">
      <c r="A95" s="32"/>
      <c r="B95" s="33">
        <v>41034500</v>
      </c>
      <c r="C95" s="38" t="s">
        <v>100</v>
      </c>
      <c r="D95" s="35">
        <v>0</v>
      </c>
      <c r="E95" s="35">
        <v>0</v>
      </c>
      <c r="F95" s="35">
        <v>0</v>
      </c>
      <c r="G95" s="35">
        <v>0</v>
      </c>
      <c r="H95" s="36" t="e">
        <f t="shared" si="5"/>
        <v>#DIV/0!</v>
      </c>
      <c r="I95" s="36" t="e">
        <f t="shared" si="6"/>
        <v>#DIV/0!</v>
      </c>
      <c r="J95" s="35">
        <f t="shared" si="7"/>
        <v>0</v>
      </c>
      <c r="K95" s="37" t="e">
        <f t="shared" si="8"/>
        <v>#DIV/0!</v>
      </c>
    </row>
    <row r="96" ht="26.399999999999999" hidden="1">
      <c r="A96" s="32"/>
      <c r="B96" s="33">
        <v>41035200</v>
      </c>
      <c r="C96" s="38" t="s">
        <v>101</v>
      </c>
      <c r="D96" s="35">
        <v>0</v>
      </c>
      <c r="E96" s="35">
        <v>0</v>
      </c>
      <c r="F96" s="35">
        <v>0</v>
      </c>
      <c r="G96" s="35">
        <v>0</v>
      </c>
      <c r="H96" s="36" t="e">
        <f t="shared" si="5"/>
        <v>#DIV/0!</v>
      </c>
      <c r="I96" s="36" t="e">
        <f t="shared" si="6"/>
        <v>#DIV/0!</v>
      </c>
      <c r="J96" s="35">
        <f t="shared" si="7"/>
        <v>0</v>
      </c>
      <c r="K96" s="37" t="e">
        <f t="shared" si="8"/>
        <v>#DIV/0!</v>
      </c>
    </row>
    <row r="97" ht="39.600000000000001">
      <c r="A97" s="32"/>
      <c r="B97" s="33">
        <v>41035400</v>
      </c>
      <c r="C97" s="38" t="s">
        <v>102</v>
      </c>
      <c r="D97" s="35">
        <v>0</v>
      </c>
      <c r="E97" s="35">
        <v>279600</v>
      </c>
      <c r="F97" s="35">
        <v>279600</v>
      </c>
      <c r="G97" s="35">
        <v>279600</v>
      </c>
      <c r="H97" s="36">
        <f t="shared" si="5"/>
        <v>100</v>
      </c>
      <c r="I97" s="36">
        <f t="shared" si="6"/>
        <v>100</v>
      </c>
      <c r="J97" s="35">
        <f t="shared" si="7"/>
        <v>279600</v>
      </c>
      <c r="K97" s="37"/>
    </row>
    <row r="98" ht="52.799999999999997" hidden="1">
      <c r="A98" s="32"/>
      <c r="B98" s="33">
        <v>41035500</v>
      </c>
      <c r="C98" s="38" t="s">
        <v>103</v>
      </c>
      <c r="D98" s="35">
        <v>0</v>
      </c>
      <c r="E98" s="35">
        <v>0</v>
      </c>
      <c r="F98" s="35">
        <v>0</v>
      </c>
      <c r="G98" s="35">
        <v>0</v>
      </c>
      <c r="H98" s="36" t="e">
        <f t="shared" si="5"/>
        <v>#DIV/0!</v>
      </c>
      <c r="I98" s="36" t="e">
        <f t="shared" si="6"/>
        <v>#DIV/0!</v>
      </c>
      <c r="J98" s="35">
        <f t="shared" si="7"/>
        <v>0</v>
      </c>
      <c r="K98" s="37"/>
    </row>
    <row r="99" hidden="1">
      <c r="A99" s="32"/>
      <c r="B99" s="33">
        <v>41040000</v>
      </c>
      <c r="C99" s="38" t="s">
        <v>104</v>
      </c>
      <c r="D99" s="35">
        <f>D100+D101</f>
        <v>0</v>
      </c>
      <c r="E99" s="35">
        <v>0</v>
      </c>
      <c r="F99" s="35">
        <v>0</v>
      </c>
      <c r="G99" s="35">
        <f>G100+G101</f>
        <v>0</v>
      </c>
      <c r="H99" s="36" t="e">
        <f t="shared" si="5"/>
        <v>#DIV/0!</v>
      </c>
      <c r="I99" s="36" t="e">
        <f t="shared" si="6"/>
        <v>#DIV/0!</v>
      </c>
      <c r="J99" s="35">
        <f t="shared" si="7"/>
        <v>0</v>
      </c>
      <c r="K99" s="37"/>
    </row>
    <row r="100" ht="52.799999999999997" hidden="1">
      <c r="A100" s="32"/>
      <c r="B100" s="33">
        <v>41040200</v>
      </c>
      <c r="C100" s="38" t="s">
        <v>105</v>
      </c>
      <c r="D100" s="35">
        <v>0</v>
      </c>
      <c r="E100" s="35">
        <v>0</v>
      </c>
      <c r="F100" s="35">
        <v>0</v>
      </c>
      <c r="G100" s="35">
        <v>0</v>
      </c>
      <c r="H100" s="36" t="e">
        <f t="shared" si="5"/>
        <v>#DIV/0!</v>
      </c>
      <c r="I100" s="36" t="e">
        <f t="shared" si="6"/>
        <v>#DIV/0!</v>
      </c>
      <c r="J100" s="35">
        <f t="shared" si="7"/>
        <v>0</v>
      </c>
      <c r="K100" s="37"/>
    </row>
    <row r="101" ht="66" hidden="1">
      <c r="A101" s="32"/>
      <c r="B101" s="33">
        <v>41040500</v>
      </c>
      <c r="C101" s="38" t="s">
        <v>106</v>
      </c>
      <c r="D101" s="35">
        <v>0</v>
      </c>
      <c r="E101" s="35">
        <v>0</v>
      </c>
      <c r="F101" s="35">
        <v>0</v>
      </c>
      <c r="G101" s="35">
        <v>0</v>
      </c>
      <c r="H101" s="36" t="e">
        <f t="shared" si="5"/>
        <v>#DIV/0!</v>
      </c>
      <c r="I101" s="36" t="e">
        <f t="shared" si="6"/>
        <v>#DIV/0!</v>
      </c>
      <c r="J101" s="35">
        <f t="shared" si="7"/>
        <v>0</v>
      </c>
      <c r="K101" s="37"/>
    </row>
    <row r="102" ht="52.799999999999997">
      <c r="A102" s="32"/>
      <c r="B102" s="33">
        <v>41036000</v>
      </c>
      <c r="C102" s="38" t="s">
        <v>107</v>
      </c>
      <c r="D102" s="35">
        <v>0</v>
      </c>
      <c r="E102" s="35">
        <v>1268000</v>
      </c>
      <c r="F102" s="35">
        <v>1268000</v>
      </c>
      <c r="G102" s="35">
        <v>1264761</v>
      </c>
      <c r="H102" s="36">
        <f t="shared" si="5"/>
        <v>99.74455835962145</v>
      </c>
      <c r="I102" s="36"/>
      <c r="J102" s="35">
        <f t="shared" si="7"/>
        <v>1264761</v>
      </c>
      <c r="K102" s="37"/>
    </row>
    <row r="103" ht="39.600000000000001">
      <c r="A103" s="32"/>
      <c r="B103" s="33">
        <v>41036300</v>
      </c>
      <c r="C103" s="38" t="s">
        <v>108</v>
      </c>
      <c r="D103" s="35">
        <v>0</v>
      </c>
      <c r="E103" s="35">
        <v>8824100</v>
      </c>
      <c r="F103" s="35">
        <v>8824100</v>
      </c>
      <c r="G103" s="35">
        <v>8245724.9400000004</v>
      </c>
      <c r="H103" s="36">
        <f t="shared" si="5"/>
        <v>93.445506510578994</v>
      </c>
      <c r="I103" s="36">
        <f t="shared" si="6"/>
        <v>93.445506510578994</v>
      </c>
      <c r="J103" s="35">
        <f t="shared" si="7"/>
        <v>8245724.9400000004</v>
      </c>
      <c r="K103" s="37"/>
    </row>
    <row r="104" ht="26.399999999999999">
      <c r="A104" s="32"/>
      <c r="B104" s="33">
        <v>41050000</v>
      </c>
      <c r="C104" s="38" t="s">
        <v>109</v>
      </c>
      <c r="D104" s="35">
        <f>D106+D107+D108+D109+D110+D105</f>
        <v>3693819.8799999999</v>
      </c>
      <c r="E104" s="35">
        <f>E106+E107+E108+E109+E110+E105+E112+E111</f>
        <v>6281570</v>
      </c>
      <c r="F104" s="35">
        <f>F106+F107+F108+F109+F110+F105+F112+F111</f>
        <v>6281570</v>
      </c>
      <c r="G104" s="35">
        <f>G106+G107+G108+G109+G110+G105+G112+G111</f>
        <v>6141891.7199999997</v>
      </c>
      <c r="H104" s="36">
        <f t="shared" si="5"/>
        <v>97.776379472010973</v>
      </c>
      <c r="I104" s="36">
        <f t="shared" si="6"/>
        <v>97.776379472010973</v>
      </c>
      <c r="J104" s="35">
        <f t="shared" si="7"/>
        <v>2448071.8399999999</v>
      </c>
      <c r="K104" s="37">
        <f t="shared" si="8"/>
        <v>166.27480276596486</v>
      </c>
    </row>
    <row r="105" ht="79.200000000000003">
      <c r="A105" s="32"/>
      <c r="B105" s="33">
        <v>41050200</v>
      </c>
      <c r="C105" s="38" t="s">
        <v>110</v>
      </c>
      <c r="D105" s="35">
        <v>0</v>
      </c>
      <c r="E105" s="35">
        <v>2729817</v>
      </c>
      <c r="F105" s="35">
        <v>2729817</v>
      </c>
      <c r="G105" s="35">
        <v>2729817</v>
      </c>
      <c r="H105" s="36">
        <f t="shared" si="5"/>
        <v>100</v>
      </c>
      <c r="I105" s="36">
        <f t="shared" si="6"/>
        <v>100</v>
      </c>
      <c r="J105" s="35">
        <f t="shared" si="7"/>
        <v>2729817</v>
      </c>
      <c r="K105" s="37"/>
    </row>
    <row r="106" ht="39.600000000000001">
      <c r="A106" s="32"/>
      <c r="B106" s="33">
        <v>41051000</v>
      </c>
      <c r="C106" s="38" t="s">
        <v>111</v>
      </c>
      <c r="D106" s="35">
        <v>1443600</v>
      </c>
      <c r="E106" s="35">
        <v>1654739</v>
      </c>
      <c r="F106" s="35">
        <v>1654739</v>
      </c>
      <c r="G106" s="35">
        <v>1654738.5</v>
      </c>
      <c r="H106" s="36">
        <f>G106/E106*100</f>
        <v>99.999969783754423</v>
      </c>
      <c r="I106" s="36">
        <f t="shared" si="6"/>
        <v>99.999969783754423</v>
      </c>
      <c r="J106" s="35">
        <f t="shared" si="7"/>
        <v>211138.5</v>
      </c>
      <c r="K106" s="37">
        <f t="shared" si="8"/>
        <v>114.62583125519534</v>
      </c>
    </row>
    <row r="107" ht="39.600000000000001">
      <c r="A107" s="32"/>
      <c r="B107" s="33">
        <v>41051200</v>
      </c>
      <c r="C107" s="38" t="s">
        <v>112</v>
      </c>
      <c r="D107" s="35">
        <v>373168.78999999998</v>
      </c>
      <c r="E107" s="35">
        <v>0</v>
      </c>
      <c r="F107" s="35">
        <v>0</v>
      </c>
      <c r="G107" s="35">
        <v>0</v>
      </c>
      <c r="H107" s="36"/>
      <c r="I107" s="36"/>
      <c r="J107" s="35">
        <f t="shared" si="7"/>
        <v>-373168.78999999998</v>
      </c>
      <c r="K107" s="37">
        <f t="shared" si="8"/>
        <v>0</v>
      </c>
    </row>
    <row r="108" ht="52.799999999999997">
      <c r="A108" s="32"/>
      <c r="B108" s="33">
        <v>41051400</v>
      </c>
      <c r="C108" s="38" t="s">
        <v>113</v>
      </c>
      <c r="D108" s="35">
        <v>1305653.1000000001</v>
      </c>
      <c r="E108" s="35">
        <v>0</v>
      </c>
      <c r="F108" s="35">
        <v>0</v>
      </c>
      <c r="G108" s="35">
        <v>0</v>
      </c>
      <c r="H108" s="36"/>
      <c r="I108" s="36"/>
      <c r="J108" s="35">
        <f t="shared" si="7"/>
        <v>-1305653.1000000001</v>
      </c>
      <c r="K108" s="37"/>
    </row>
    <row r="109">
      <c r="A109" s="32"/>
      <c r="B109" s="33">
        <v>41053900</v>
      </c>
      <c r="C109" s="38" t="s">
        <v>114</v>
      </c>
      <c r="D109" s="35">
        <v>571397.98999999999</v>
      </c>
      <c r="E109" s="35">
        <v>750153</v>
      </c>
      <c r="F109" s="35">
        <v>750153</v>
      </c>
      <c r="G109" s="35">
        <v>689636.43999999994</v>
      </c>
      <c r="H109" s="36">
        <f t="shared" ref="H109:H157" si="9">G109/E109*100</f>
        <v>91.932771048039527</v>
      </c>
      <c r="I109" s="36">
        <f t="shared" si="6"/>
        <v>91.932771048039527</v>
      </c>
      <c r="J109" s="35">
        <f t="shared" si="7"/>
        <v>118238.44999999995</v>
      </c>
      <c r="K109" s="37">
        <f t="shared" si="8"/>
        <v>120.69283617886019</v>
      </c>
    </row>
    <row r="110" ht="52.799999999999997" hidden="1">
      <c r="A110" s="32"/>
      <c r="B110" s="33">
        <v>41057700</v>
      </c>
      <c r="C110" s="38" t="s">
        <v>115</v>
      </c>
      <c r="D110" s="35">
        <v>0</v>
      </c>
      <c r="E110" s="35">
        <v>0</v>
      </c>
      <c r="F110" s="35">
        <v>0</v>
      </c>
      <c r="G110" s="35">
        <v>0</v>
      </c>
      <c r="H110" s="36" t="e">
        <f t="shared" si="9"/>
        <v>#DIV/0!</v>
      </c>
      <c r="I110" s="36" t="e">
        <f t="shared" si="6"/>
        <v>#DIV/0!</v>
      </c>
      <c r="J110" s="35">
        <f t="shared" si="7"/>
        <v>0</v>
      </c>
      <c r="K110" s="37" t="e">
        <f t="shared" si="8"/>
        <v>#DIV/0!</v>
      </c>
    </row>
    <row r="111" ht="66">
      <c r="A111" s="32"/>
      <c r="B111" s="32">
        <v>41057900</v>
      </c>
      <c r="C111" s="38" t="s">
        <v>116</v>
      </c>
      <c r="D111" s="35"/>
      <c r="E111" s="35">
        <v>977926</v>
      </c>
      <c r="F111" s="35">
        <v>977926</v>
      </c>
      <c r="G111" s="35">
        <v>913993.19999999995</v>
      </c>
      <c r="H111" s="36">
        <f t="shared" si="9"/>
        <v>93.46240922114761</v>
      </c>
      <c r="I111" s="36">
        <f t="shared" si="6"/>
        <v>93.46240922114761</v>
      </c>
      <c r="J111" s="35"/>
      <c r="K111" s="37"/>
    </row>
    <row r="112" ht="66">
      <c r="A112" s="32"/>
      <c r="B112" s="32">
        <v>41059300</v>
      </c>
      <c r="C112" s="38" t="s">
        <v>117</v>
      </c>
      <c r="D112" s="35">
        <v>0</v>
      </c>
      <c r="E112" s="35">
        <v>168935</v>
      </c>
      <c r="F112" s="35">
        <v>168935</v>
      </c>
      <c r="G112" s="35">
        <v>153706.57999999999</v>
      </c>
      <c r="H112" s="36">
        <f t="shared" si="9"/>
        <v>90.985633527688165</v>
      </c>
      <c r="I112" s="36">
        <f t="shared" si="6"/>
        <v>90.985633527688165</v>
      </c>
      <c r="J112" s="35">
        <f t="shared" si="7"/>
        <v>153706.57999999999</v>
      </c>
      <c r="K112" s="37"/>
    </row>
    <row r="113" s="50" customFormat="1">
      <c r="A113" s="51" t="s">
        <v>118</v>
      </c>
      <c r="B113" s="51"/>
      <c r="C113" s="52"/>
      <c r="D113" s="53">
        <f>D13+D58</f>
        <v>183915779.34999999</v>
      </c>
      <c r="E113" s="53">
        <f>E13+E58</f>
        <v>242731051</v>
      </c>
      <c r="F113" s="53">
        <f>F13+F58</f>
        <v>242731051</v>
      </c>
      <c r="G113" s="53">
        <f>G13+G58</f>
        <v>254719161.14999998</v>
      </c>
      <c r="H113" s="54">
        <f t="shared" si="9"/>
        <v>104.93884490699131</v>
      </c>
      <c r="I113" s="54">
        <f t="shared" ref="I113:I157" si="10">G113/F113*100</f>
        <v>104.93884490699131</v>
      </c>
      <c r="J113" s="53">
        <f t="shared" si="7"/>
        <v>70803381.799999982</v>
      </c>
      <c r="K113" s="55">
        <f t="shared" si="8"/>
        <v>138.49772001632223</v>
      </c>
    </row>
    <row r="114" s="50" customFormat="1">
      <c r="A114" s="56" t="s">
        <v>119</v>
      </c>
      <c r="B114" s="56"/>
      <c r="C114" s="57"/>
      <c r="D114" s="58">
        <f>D13+D58+D85</f>
        <v>292121979.57999998</v>
      </c>
      <c r="E114" s="58">
        <f>E13+E58+E85</f>
        <v>375701821</v>
      </c>
      <c r="F114" s="58">
        <f>F13+F58+F85</f>
        <v>375701821</v>
      </c>
      <c r="G114" s="58">
        <f>G13+G58+G85</f>
        <v>380651530.92999995</v>
      </c>
      <c r="H114" s="59">
        <f t="shared" si="9"/>
        <v>101.31745699736705</v>
      </c>
      <c r="I114" s="59">
        <f t="shared" si="10"/>
        <v>101.31745699736705</v>
      </c>
      <c r="J114" s="58">
        <f t="shared" si="7"/>
        <v>88529551.349999964</v>
      </c>
      <c r="K114" s="60">
        <f t="shared" si="8"/>
        <v>130.30567966069648</v>
      </c>
    </row>
    <row r="115" ht="14.25" customHeight="1">
      <c r="A115" s="15"/>
      <c r="B115" s="61"/>
      <c r="C115" s="62" t="s">
        <v>120</v>
      </c>
      <c r="D115" s="63"/>
      <c r="E115" s="63"/>
      <c r="F115" s="63"/>
      <c r="G115" s="63"/>
      <c r="H115" s="64"/>
      <c r="I115" s="64"/>
      <c r="J115" s="65"/>
      <c r="K115" s="66"/>
    </row>
    <row r="116">
      <c r="A116" s="67"/>
      <c r="B116" s="68">
        <v>10000000</v>
      </c>
      <c r="C116" s="69" t="s">
        <v>22</v>
      </c>
      <c r="D116" s="70">
        <f t="shared" ref="D116:G117" si="11">D117</f>
        <v>68919.380000000005</v>
      </c>
      <c r="E116" s="70">
        <f t="shared" si="11"/>
        <v>76000</v>
      </c>
      <c r="F116" s="70">
        <f t="shared" si="11"/>
        <v>76000</v>
      </c>
      <c r="G116" s="70">
        <f t="shared" si="11"/>
        <v>117305.19</v>
      </c>
      <c r="H116" s="71">
        <f t="shared" si="9"/>
        <v>154.34893421052632</v>
      </c>
      <c r="I116" s="71">
        <f t="shared" si="10"/>
        <v>154.34893421052632</v>
      </c>
      <c r="J116" s="70">
        <f t="shared" si="7"/>
        <v>48385.809999999998</v>
      </c>
      <c r="K116" s="72">
        <f t="shared" si="8"/>
        <v>170.20639187409984</v>
      </c>
    </row>
    <row r="117" ht="13.800000000000001">
      <c r="A117" s="67"/>
      <c r="B117" s="33">
        <v>19000000</v>
      </c>
      <c r="C117" s="34" t="s">
        <v>121</v>
      </c>
      <c r="D117" s="35">
        <f t="shared" si="11"/>
        <v>68919.380000000005</v>
      </c>
      <c r="E117" s="35">
        <f t="shared" si="11"/>
        <v>76000</v>
      </c>
      <c r="F117" s="35">
        <f t="shared" si="11"/>
        <v>76000</v>
      </c>
      <c r="G117" s="35">
        <f t="shared" si="11"/>
        <v>117305.19</v>
      </c>
      <c r="H117" s="44">
        <f t="shared" si="9"/>
        <v>154.34893421052632</v>
      </c>
      <c r="I117" s="44">
        <f t="shared" si="10"/>
        <v>154.34893421052632</v>
      </c>
      <c r="J117" s="43">
        <f t="shared" si="7"/>
        <v>48385.809999999998</v>
      </c>
      <c r="K117" s="45">
        <f t="shared" si="8"/>
        <v>170.20639187409984</v>
      </c>
    </row>
    <row r="118">
      <c r="A118" s="67"/>
      <c r="B118" s="33">
        <v>19010000</v>
      </c>
      <c r="C118" s="38" t="s">
        <v>122</v>
      </c>
      <c r="D118" s="35">
        <f>D119+D120</f>
        <v>68919.380000000005</v>
      </c>
      <c r="E118" s="35">
        <f>E119+E120</f>
        <v>76000</v>
      </c>
      <c r="F118" s="35">
        <f>F119+F120</f>
        <v>76000</v>
      </c>
      <c r="G118" s="35">
        <f>G119+G120</f>
        <v>117305.19</v>
      </c>
      <c r="H118" s="44">
        <f t="shared" si="9"/>
        <v>154.34893421052632</v>
      </c>
      <c r="I118" s="44">
        <f t="shared" si="10"/>
        <v>154.34893421052632</v>
      </c>
      <c r="J118" s="43">
        <f t="shared" ref="J118:J120" si="12">G118-D118</f>
        <v>48385.809999999998</v>
      </c>
      <c r="K118" s="45">
        <f t="shared" ref="K118:K120" si="13">G118/D118*100</f>
        <v>170.20639187409984</v>
      </c>
    </row>
    <row r="119" ht="52.799999999999997">
      <c r="A119" s="67"/>
      <c r="B119" s="33">
        <v>19010100</v>
      </c>
      <c r="C119" s="38" t="s">
        <v>123</v>
      </c>
      <c r="D119" s="35">
        <v>55271.379999999997</v>
      </c>
      <c r="E119" s="35">
        <v>60000</v>
      </c>
      <c r="F119" s="35">
        <v>60000</v>
      </c>
      <c r="G119" s="35">
        <v>51390.290000000001</v>
      </c>
      <c r="H119" s="44">
        <f t="shared" si="9"/>
        <v>85.650483333333341</v>
      </c>
      <c r="I119" s="44">
        <f t="shared" si="10"/>
        <v>85.650483333333341</v>
      </c>
      <c r="J119" s="43">
        <f t="shared" si="12"/>
        <v>-3881.0899999999965</v>
      </c>
      <c r="K119" s="45">
        <f t="shared" si="13"/>
        <v>92.978119960095086</v>
      </c>
    </row>
    <row r="120" ht="52.799999999999997">
      <c r="A120" s="67"/>
      <c r="B120" s="33">
        <v>19010300</v>
      </c>
      <c r="C120" s="38" t="s">
        <v>124</v>
      </c>
      <c r="D120" s="35">
        <v>13648</v>
      </c>
      <c r="E120" s="35">
        <v>16000</v>
      </c>
      <c r="F120" s="35">
        <v>16000</v>
      </c>
      <c r="G120" s="35">
        <v>65914.899999999994</v>
      </c>
      <c r="H120" s="44">
        <f t="shared" si="9"/>
        <v>411.96812499999993</v>
      </c>
      <c r="I120" s="44">
        <f t="shared" si="10"/>
        <v>411.96812499999993</v>
      </c>
      <c r="J120" s="43">
        <f t="shared" si="12"/>
        <v>52266.899999999994</v>
      </c>
      <c r="K120" s="45">
        <f t="shared" si="13"/>
        <v>482.96380422039852</v>
      </c>
    </row>
    <row r="121">
      <c r="A121" s="67"/>
      <c r="B121" s="73">
        <v>20000000</v>
      </c>
      <c r="C121" s="69" t="s">
        <v>66</v>
      </c>
      <c r="D121" s="70">
        <f>D122+D126</f>
        <v>33019863.419999998</v>
      </c>
      <c r="E121" s="70">
        <f>E122+E126</f>
        <v>17440645.350000001</v>
      </c>
      <c r="F121" s="70">
        <f>F122+F126</f>
        <v>17440645.350000001</v>
      </c>
      <c r="G121" s="70">
        <f>G122+G126</f>
        <v>18066434.100000001</v>
      </c>
      <c r="H121" s="71">
        <f t="shared" si="9"/>
        <v>103.58810547110862</v>
      </c>
      <c r="I121" s="71">
        <f t="shared" si="10"/>
        <v>103.58810547110862</v>
      </c>
      <c r="J121" s="70">
        <f t="shared" si="7"/>
        <v>-14953429.319999997</v>
      </c>
      <c r="K121" s="72">
        <f t="shared" si="8"/>
        <v>54.71383654802532</v>
      </c>
    </row>
    <row r="122" ht="13.800000000000001">
      <c r="A122" s="67"/>
      <c r="B122" s="33">
        <v>24000000</v>
      </c>
      <c r="C122" s="34" t="s">
        <v>88</v>
      </c>
      <c r="D122" s="35">
        <f>D123+D125</f>
        <v>156170.98999999999</v>
      </c>
      <c r="E122" s="35">
        <f>E123+E125</f>
        <v>60000</v>
      </c>
      <c r="F122" s="35">
        <f>F123+F125</f>
        <v>60000</v>
      </c>
      <c r="G122" s="35">
        <f>G123+G125</f>
        <v>245262.20000000001</v>
      </c>
      <c r="H122" s="44">
        <f t="shared" si="9"/>
        <v>408.77033333333338</v>
      </c>
      <c r="I122" s="44">
        <f t="shared" si="10"/>
        <v>408.77033333333338</v>
      </c>
      <c r="J122" s="43">
        <f t="shared" si="7"/>
        <v>89091.210000000021</v>
      </c>
      <c r="K122" s="45">
        <f t="shared" si="8"/>
        <v>157.04722112602349</v>
      </c>
    </row>
    <row r="123">
      <c r="A123" s="67"/>
      <c r="B123" s="33">
        <v>24060000</v>
      </c>
      <c r="C123" s="38" t="s">
        <v>70</v>
      </c>
      <c r="D123" s="35">
        <f>D124</f>
        <v>156170.98999999999</v>
      </c>
      <c r="E123" s="35">
        <f>E124</f>
        <v>60000</v>
      </c>
      <c r="F123" s="35">
        <f>F124</f>
        <v>60000</v>
      </c>
      <c r="G123" s="35">
        <f>G124</f>
        <v>245262.20000000001</v>
      </c>
      <c r="H123" s="44">
        <f t="shared" si="9"/>
        <v>408.77033333333338</v>
      </c>
      <c r="I123" s="44">
        <f t="shared" si="10"/>
        <v>408.77033333333338</v>
      </c>
      <c r="J123" s="43">
        <f t="shared" ref="J123:J134" si="14">G123-D123</f>
        <v>89091.210000000021</v>
      </c>
      <c r="K123" s="45">
        <f t="shared" ref="K123:K134" si="15">G123/D123*100</f>
        <v>157.04722112602349</v>
      </c>
    </row>
    <row r="124" ht="39.600000000000001">
      <c r="A124" s="67"/>
      <c r="B124" s="33">
        <v>24062100</v>
      </c>
      <c r="C124" s="38" t="s">
        <v>125</v>
      </c>
      <c r="D124" s="35">
        <v>156170.98999999999</v>
      </c>
      <c r="E124" s="35">
        <v>60000</v>
      </c>
      <c r="F124" s="35">
        <v>60000</v>
      </c>
      <c r="G124" s="35">
        <v>245262.20000000001</v>
      </c>
      <c r="H124" s="44">
        <f t="shared" si="9"/>
        <v>408.77033333333338</v>
      </c>
      <c r="I124" s="44">
        <f t="shared" si="10"/>
        <v>408.77033333333338</v>
      </c>
      <c r="J124" s="43">
        <f t="shared" si="14"/>
        <v>89091.210000000021</v>
      </c>
      <c r="K124" s="45">
        <f t="shared" si="15"/>
        <v>157.04722112602349</v>
      </c>
    </row>
    <row r="125" ht="26.399999999999999" hidden="1">
      <c r="A125" s="67"/>
      <c r="B125" s="33">
        <v>24170000</v>
      </c>
      <c r="C125" s="38" t="s">
        <v>126</v>
      </c>
      <c r="D125" s="35">
        <v>0</v>
      </c>
      <c r="E125" s="35">
        <v>0</v>
      </c>
      <c r="F125" s="35">
        <v>0</v>
      </c>
      <c r="G125" s="35">
        <v>0</v>
      </c>
      <c r="H125" s="44" t="e">
        <f t="shared" si="9"/>
        <v>#DIV/0!</v>
      </c>
      <c r="I125" s="44" t="e">
        <f t="shared" si="10"/>
        <v>#DIV/0!</v>
      </c>
      <c r="J125" s="43">
        <f t="shared" si="14"/>
        <v>0</v>
      </c>
      <c r="K125" s="45" t="e">
        <f t="shared" si="15"/>
        <v>#DIV/0!</v>
      </c>
    </row>
    <row r="126" ht="13.800000000000001">
      <c r="A126" s="67"/>
      <c r="B126" s="33">
        <v>25000000</v>
      </c>
      <c r="C126" s="34" t="s">
        <v>127</v>
      </c>
      <c r="D126" s="35">
        <f>D127+D132</f>
        <v>32863692.43</v>
      </c>
      <c r="E126" s="35">
        <f>E127+E132</f>
        <v>17380645.350000001</v>
      </c>
      <c r="F126" s="35">
        <f>F127+F132</f>
        <v>17380645.350000001</v>
      </c>
      <c r="G126" s="35">
        <f>G127+G132</f>
        <v>17821171.900000002</v>
      </c>
      <c r="H126" s="44">
        <f t="shared" si="9"/>
        <v>102.53458108792262</v>
      </c>
      <c r="I126" s="44">
        <f t="shared" si="10"/>
        <v>102.53458108792262</v>
      </c>
      <c r="J126" s="43">
        <f t="shared" si="14"/>
        <v>-15042520.529999997</v>
      </c>
      <c r="K126" s="45">
        <f t="shared" si="15"/>
        <v>54.227539823649707</v>
      </c>
    </row>
    <row r="127" ht="26.399999999999999">
      <c r="A127" s="67"/>
      <c r="B127" s="33">
        <v>25010000</v>
      </c>
      <c r="C127" s="38" t="s">
        <v>128</v>
      </c>
      <c r="D127" s="35">
        <f>D128+D129+D130+D131</f>
        <v>2663185.0299999998</v>
      </c>
      <c r="E127" s="35">
        <f>E128+E129+E130+E131</f>
        <v>1781357.5299999998</v>
      </c>
      <c r="F127" s="35">
        <f>F128+F129+F130+F131</f>
        <v>1781357.5299999998</v>
      </c>
      <c r="G127" s="35">
        <f>G128+G129+G130+G131</f>
        <v>1901272.51</v>
      </c>
      <c r="H127" s="44">
        <f t="shared" si="9"/>
        <v>106.73166267750867</v>
      </c>
      <c r="I127" s="44">
        <f t="shared" si="10"/>
        <v>106.73166267750867</v>
      </c>
      <c r="J127" s="43">
        <f t="shared" si="14"/>
        <v>-761912.51999999979</v>
      </c>
      <c r="K127" s="45">
        <f t="shared" si="15"/>
        <v>71.390928102355701</v>
      </c>
    </row>
    <row r="128" ht="26.399999999999999">
      <c r="A128" s="67"/>
      <c r="B128" s="33">
        <v>25010100</v>
      </c>
      <c r="C128" s="38" t="s">
        <v>129</v>
      </c>
      <c r="D128" s="35">
        <v>2118004.0699999998</v>
      </c>
      <c r="E128" s="35">
        <v>1292197.4099999999</v>
      </c>
      <c r="F128" s="35">
        <v>1292197.4099999999</v>
      </c>
      <c r="G128" s="35">
        <v>1338161.75</v>
      </c>
      <c r="H128" s="44">
        <f t="shared" si="9"/>
        <v>103.55706795604863</v>
      </c>
      <c r="I128" s="44">
        <f t="shared" si="10"/>
        <v>103.55706795604863</v>
      </c>
      <c r="J128" s="43">
        <f t="shared" si="14"/>
        <v>-779842.31999999983</v>
      </c>
      <c r="K128" s="45">
        <f t="shared" si="15"/>
        <v>63.180320045371772</v>
      </c>
    </row>
    <row r="129" ht="26.399999999999999">
      <c r="A129" s="67"/>
      <c r="B129" s="33">
        <v>25010200</v>
      </c>
      <c r="C129" s="38" t="s">
        <v>130</v>
      </c>
      <c r="D129" s="35">
        <v>24800</v>
      </c>
      <c r="E129" s="35">
        <v>5194.7700000000004</v>
      </c>
      <c r="F129" s="35">
        <v>5194.7700000000004</v>
      </c>
      <c r="G129" s="35">
        <v>5194.7700000000004</v>
      </c>
      <c r="H129" s="44">
        <f t="shared" si="9"/>
        <v>100</v>
      </c>
      <c r="I129" s="44">
        <f t="shared" si="10"/>
        <v>100</v>
      </c>
      <c r="J129" s="43">
        <f t="shared" si="14"/>
        <v>-19605.23</v>
      </c>
      <c r="K129" s="45">
        <f t="shared" si="15"/>
        <v>20.946653225806454</v>
      </c>
    </row>
    <row r="130" ht="39.600000000000001">
      <c r="A130" s="67"/>
      <c r="B130" s="33">
        <v>25010300</v>
      </c>
      <c r="C130" s="38" t="s">
        <v>131</v>
      </c>
      <c r="D130" s="35">
        <v>371227.60999999999</v>
      </c>
      <c r="E130" s="35">
        <v>353151.34999999998</v>
      </c>
      <c r="F130" s="35">
        <v>353151.34999999998</v>
      </c>
      <c r="G130" s="35">
        <v>411119.59000000003</v>
      </c>
      <c r="H130" s="44">
        <f t="shared" si="9"/>
        <v>116.41455993301457</v>
      </c>
      <c r="I130" s="44">
        <f t="shared" si="10"/>
        <v>116.41455993301457</v>
      </c>
      <c r="J130" s="43">
        <f t="shared" si="14"/>
        <v>39891.98000000004</v>
      </c>
      <c r="K130" s="45">
        <f t="shared" si="15"/>
        <v>110.74596256458405</v>
      </c>
    </row>
    <row r="131" ht="26.399999999999999">
      <c r="A131" s="67"/>
      <c r="B131" s="33">
        <v>25010400</v>
      </c>
      <c r="C131" s="38" t="s">
        <v>132</v>
      </c>
      <c r="D131" s="35">
        <v>149153.35000000001</v>
      </c>
      <c r="E131" s="35">
        <v>130814</v>
      </c>
      <c r="F131" s="35">
        <v>130814</v>
      </c>
      <c r="G131" s="35">
        <v>146796.39999999999</v>
      </c>
      <c r="H131" s="44">
        <f t="shared" si="9"/>
        <v>112.21765254483465</v>
      </c>
      <c r="I131" s="44">
        <f t="shared" si="10"/>
        <v>112.21765254483465</v>
      </c>
      <c r="J131" s="43">
        <f t="shared" si="14"/>
        <v>-2356.9500000000116</v>
      </c>
      <c r="K131" s="45">
        <f t="shared" si="15"/>
        <v>98.419780715619183</v>
      </c>
    </row>
    <row r="132">
      <c r="A132" s="67"/>
      <c r="B132" s="33">
        <v>25020000</v>
      </c>
      <c r="C132" s="38" t="s">
        <v>133</v>
      </c>
      <c r="D132" s="35">
        <f>D133+D134</f>
        <v>30200507.399999999</v>
      </c>
      <c r="E132" s="35">
        <f>E133+E134</f>
        <v>15599287.82</v>
      </c>
      <c r="F132" s="35">
        <f>F133+F134</f>
        <v>15599287.82</v>
      </c>
      <c r="G132" s="35">
        <f>G133+G134</f>
        <v>15919899.390000001</v>
      </c>
      <c r="H132" s="44">
        <f t="shared" si="9"/>
        <v>102.05529620133646</v>
      </c>
      <c r="I132" s="44">
        <f t="shared" si="10"/>
        <v>102.05529620133646</v>
      </c>
      <c r="J132" s="43">
        <f t="shared" si="14"/>
        <v>-14280608.009999998</v>
      </c>
      <c r="K132" s="45">
        <f t="shared" si="15"/>
        <v>52.714012977146204</v>
      </c>
    </row>
    <row r="133">
      <c r="A133" s="67"/>
      <c r="B133" s="33">
        <v>25020100</v>
      </c>
      <c r="C133" s="38" t="s">
        <v>134</v>
      </c>
      <c r="D133" s="35">
        <v>22894060.18</v>
      </c>
      <c r="E133" s="35">
        <v>11785950.23</v>
      </c>
      <c r="F133" s="35">
        <v>11785950.23</v>
      </c>
      <c r="G133" s="35">
        <v>11834980.65</v>
      </c>
      <c r="H133" s="44">
        <f t="shared" si="9"/>
        <v>100.41600735658291</v>
      </c>
      <c r="I133" s="44">
        <f t="shared" si="10"/>
        <v>100.41600735658291</v>
      </c>
      <c r="J133" s="43">
        <f t="shared" si="14"/>
        <v>-11059079.529999999</v>
      </c>
      <c r="K133" s="45">
        <f t="shared" si="15"/>
        <v>51.69454678178451</v>
      </c>
    </row>
    <row r="134" ht="66">
      <c r="A134" s="67"/>
      <c r="B134" s="33">
        <v>25020200</v>
      </c>
      <c r="C134" s="38" t="s">
        <v>135</v>
      </c>
      <c r="D134" s="35">
        <v>7306447.2199999997</v>
      </c>
      <c r="E134" s="35">
        <v>3813337.5899999999</v>
      </c>
      <c r="F134" s="35">
        <v>3813337.5899999999</v>
      </c>
      <c r="G134" s="35">
        <v>4084918.7400000002</v>
      </c>
      <c r="H134" s="44">
        <f t="shared" si="9"/>
        <v>107.12187535434019</v>
      </c>
      <c r="I134" s="44">
        <f t="shared" si="10"/>
        <v>107.12187535434019</v>
      </c>
      <c r="J134" s="43">
        <f t="shared" si="14"/>
        <v>-3221528.4799999995</v>
      </c>
      <c r="K134" s="45">
        <f t="shared" si="15"/>
        <v>55.908413720122653</v>
      </c>
    </row>
    <row r="135">
      <c r="A135" s="67"/>
      <c r="B135" s="73">
        <v>30000000</v>
      </c>
      <c r="C135" s="69" t="s">
        <v>136</v>
      </c>
      <c r="D135" s="70">
        <f t="shared" ref="D135:G136" si="16">D136</f>
        <v>222662.75</v>
      </c>
      <c r="E135" s="70">
        <f t="shared" si="16"/>
        <v>200000</v>
      </c>
      <c r="F135" s="70">
        <f t="shared" si="16"/>
        <v>200000</v>
      </c>
      <c r="G135" s="70">
        <f t="shared" si="16"/>
        <v>377375</v>
      </c>
      <c r="H135" s="71">
        <f t="shared" si="9"/>
        <v>188.6875</v>
      </c>
      <c r="I135" s="71">
        <f t="shared" si="10"/>
        <v>188.6875</v>
      </c>
      <c r="J135" s="70">
        <f t="shared" si="7"/>
        <v>154712.25</v>
      </c>
      <c r="K135" s="72">
        <f t="shared" si="8"/>
        <v>169.48277159066797</v>
      </c>
    </row>
    <row r="136">
      <c r="A136" s="67"/>
      <c r="B136" s="33">
        <v>33000000</v>
      </c>
      <c r="C136" s="38" t="s">
        <v>137</v>
      </c>
      <c r="D136" s="35">
        <f t="shared" si="16"/>
        <v>222662.75</v>
      </c>
      <c r="E136" s="35">
        <f t="shared" ref="D136:G139" si="17">E137</f>
        <v>200000</v>
      </c>
      <c r="F136" s="35">
        <f t="shared" si="17"/>
        <v>200000</v>
      </c>
      <c r="G136" s="35">
        <f t="shared" si="16"/>
        <v>377375</v>
      </c>
      <c r="H136" s="44">
        <f t="shared" si="9"/>
        <v>188.6875</v>
      </c>
      <c r="I136" s="44">
        <f t="shared" si="10"/>
        <v>188.6875</v>
      </c>
      <c r="J136" s="43">
        <f t="shared" si="7"/>
        <v>154712.25</v>
      </c>
      <c r="K136" s="45">
        <f>G136/D136*100</f>
        <v>169.48277159066797</v>
      </c>
    </row>
    <row r="137">
      <c r="A137" s="67"/>
      <c r="B137" s="33">
        <v>33010000</v>
      </c>
      <c r="C137" s="38" t="s">
        <v>138</v>
      </c>
      <c r="D137" s="35">
        <f t="shared" si="17"/>
        <v>222662.75</v>
      </c>
      <c r="E137" s="35">
        <f t="shared" si="17"/>
        <v>200000</v>
      </c>
      <c r="F137" s="35">
        <f t="shared" si="17"/>
        <v>200000</v>
      </c>
      <c r="G137" s="35">
        <f t="shared" si="17"/>
        <v>377375</v>
      </c>
      <c r="H137" s="44">
        <f t="shared" si="9"/>
        <v>188.6875</v>
      </c>
      <c r="I137" s="44">
        <f t="shared" si="10"/>
        <v>188.6875</v>
      </c>
      <c r="J137" s="43">
        <f t="shared" si="7"/>
        <v>154712.25</v>
      </c>
      <c r="K137" s="45">
        <f t="shared" si="8"/>
        <v>169.48277159066797</v>
      </c>
    </row>
    <row r="138" ht="66">
      <c r="A138" s="67"/>
      <c r="B138" s="33">
        <v>33010100</v>
      </c>
      <c r="C138" s="38" t="s">
        <v>139</v>
      </c>
      <c r="D138" s="35">
        <v>222662.75</v>
      </c>
      <c r="E138" s="35">
        <v>200000</v>
      </c>
      <c r="F138" s="35">
        <v>200000</v>
      </c>
      <c r="G138" s="35">
        <v>377375</v>
      </c>
      <c r="H138" s="44">
        <f t="shared" si="9"/>
        <v>188.6875</v>
      </c>
      <c r="I138" s="44">
        <f t="shared" si="10"/>
        <v>188.6875</v>
      </c>
      <c r="J138" s="43">
        <f t="shared" si="7"/>
        <v>154712.25</v>
      </c>
      <c r="K138" s="45">
        <f t="shared" si="8"/>
        <v>169.48277159066797</v>
      </c>
    </row>
    <row r="139" s="50" customFormat="1">
      <c r="A139" s="74"/>
      <c r="B139" s="49">
        <v>40000000</v>
      </c>
      <c r="C139" s="28" t="s">
        <v>90</v>
      </c>
      <c r="D139" s="29">
        <f>D140</f>
        <v>5654486.8499999996</v>
      </c>
      <c r="E139" s="29">
        <f t="shared" si="17"/>
        <v>7791879</v>
      </c>
      <c r="F139" s="29">
        <f t="shared" si="17"/>
        <v>7791879</v>
      </c>
      <c r="G139" s="29">
        <f>G140</f>
        <v>7130923</v>
      </c>
      <c r="H139" s="71">
        <f t="shared" si="9"/>
        <v>91.517373408904319</v>
      </c>
      <c r="I139" s="71">
        <f t="shared" si="10"/>
        <v>91.517373408904319</v>
      </c>
      <c r="J139" s="29">
        <f t="shared" si="7"/>
        <v>1476436.1500000004</v>
      </c>
      <c r="K139" s="75">
        <f t="shared" si="8"/>
        <v>126.11087777134014</v>
      </c>
    </row>
    <row r="140" s="39" customFormat="1">
      <c r="A140" s="76"/>
      <c r="B140" s="46">
        <v>41000000</v>
      </c>
      <c r="C140" s="47" t="s">
        <v>91</v>
      </c>
      <c r="D140" s="77">
        <f>D147+D141</f>
        <v>5654486.8499999996</v>
      </c>
      <c r="E140" s="77">
        <f>E147+E141</f>
        <v>7791879</v>
      </c>
      <c r="F140" s="77">
        <f>F147+F141</f>
        <v>7791879</v>
      </c>
      <c r="G140" s="77">
        <f>G147+G141</f>
        <v>7130923</v>
      </c>
      <c r="H140" s="78">
        <f t="shared" si="9"/>
        <v>91.517373408904319</v>
      </c>
      <c r="I140" s="78">
        <f t="shared" si="10"/>
        <v>91.517373408904319</v>
      </c>
      <c r="J140" s="43">
        <f t="shared" si="7"/>
        <v>1476436.1500000004</v>
      </c>
      <c r="K140" s="45">
        <f t="shared" si="8"/>
        <v>126.11087777134014</v>
      </c>
    </row>
    <row r="141" s="39" customFormat="1">
      <c r="A141" s="76"/>
      <c r="B141" s="46">
        <v>41030000</v>
      </c>
      <c r="C141" s="47" t="s">
        <v>95</v>
      </c>
      <c r="D141" s="77">
        <f>D142+D145+D143+D144</f>
        <v>2226200</v>
      </c>
      <c r="E141" s="77">
        <f>E143+E144+E145+E146</f>
        <v>7791879</v>
      </c>
      <c r="F141" s="77">
        <f>F143+F144+F145+F146</f>
        <v>7791879</v>
      </c>
      <c r="G141" s="77">
        <f>G143+G144+G145+G146</f>
        <v>7130923</v>
      </c>
      <c r="H141" s="78">
        <f t="shared" si="9"/>
        <v>91.517373408904319</v>
      </c>
      <c r="I141" s="78">
        <f t="shared" si="10"/>
        <v>91.517373408904319</v>
      </c>
      <c r="J141" s="43">
        <f t="shared" ref="J141:J157" si="18">G141-D141</f>
        <v>4904723</v>
      </c>
      <c r="K141" s="45"/>
    </row>
    <row r="142" s="39" customFormat="1" ht="39.600000000000001">
      <c r="A142" s="76"/>
      <c r="B142" s="46">
        <v>41033300</v>
      </c>
      <c r="C142" s="79" t="s">
        <v>97</v>
      </c>
      <c r="D142" s="77">
        <v>1894500</v>
      </c>
      <c r="E142" s="77">
        <v>0</v>
      </c>
      <c r="F142" s="77">
        <v>0</v>
      </c>
      <c r="G142" s="77">
        <v>0</v>
      </c>
      <c r="H142" s="78"/>
      <c r="I142" s="78"/>
      <c r="J142" s="43">
        <f t="shared" si="18"/>
        <v>-1894500</v>
      </c>
      <c r="K142" s="45"/>
    </row>
    <row r="143" s="39" customFormat="1" ht="26.399999999999999">
      <c r="A143" s="76"/>
      <c r="B143" s="46">
        <v>41033900</v>
      </c>
      <c r="C143" s="79" t="s">
        <v>99</v>
      </c>
      <c r="D143" s="77">
        <v>0</v>
      </c>
      <c r="E143" s="77">
        <v>5929423</v>
      </c>
      <c r="F143" s="77">
        <v>5929423</v>
      </c>
      <c r="G143" s="77">
        <v>5929423</v>
      </c>
      <c r="H143" s="78">
        <f t="shared" si="9"/>
        <v>100</v>
      </c>
      <c r="I143" s="78">
        <f t="shared" si="10"/>
        <v>100</v>
      </c>
      <c r="J143" s="43">
        <f t="shared" si="18"/>
        <v>5929423</v>
      </c>
      <c r="K143" s="45"/>
    </row>
    <row r="144" s="39" customFormat="1" ht="39.600000000000001">
      <c r="A144" s="76"/>
      <c r="B144" s="46">
        <v>41035400</v>
      </c>
      <c r="C144" s="79" t="s">
        <v>102</v>
      </c>
      <c r="D144" s="77">
        <v>0</v>
      </c>
      <c r="E144" s="77">
        <v>270100</v>
      </c>
      <c r="F144" s="77">
        <v>270100</v>
      </c>
      <c r="G144" s="77">
        <v>270100</v>
      </c>
      <c r="H144" s="78">
        <f t="shared" si="9"/>
        <v>100</v>
      </c>
      <c r="I144" s="78">
        <f t="shared" si="10"/>
        <v>100</v>
      </c>
      <c r="J144" s="43">
        <f t="shared" si="18"/>
        <v>270100</v>
      </c>
      <c r="K144" s="45"/>
    </row>
    <row r="145" s="39" customFormat="1" ht="39.600000000000001">
      <c r="A145" s="76"/>
      <c r="B145" s="46">
        <v>41037400</v>
      </c>
      <c r="C145" s="79" t="s">
        <v>140</v>
      </c>
      <c r="D145" s="77">
        <v>331700</v>
      </c>
      <c r="E145" s="77">
        <v>931400</v>
      </c>
      <c r="F145" s="77">
        <v>931400</v>
      </c>
      <c r="G145" s="77">
        <v>931400</v>
      </c>
      <c r="H145" s="78">
        <f t="shared" si="9"/>
        <v>100</v>
      </c>
      <c r="I145" s="78">
        <f t="shared" si="10"/>
        <v>100</v>
      </c>
      <c r="J145" s="43">
        <f t="shared" si="18"/>
        <v>599700</v>
      </c>
      <c r="K145" s="45"/>
    </row>
    <row r="146" s="39" customFormat="1" ht="39.600000000000001">
      <c r="A146" s="76"/>
      <c r="B146" s="46">
        <v>41038800</v>
      </c>
      <c r="C146" s="79" t="s">
        <v>141</v>
      </c>
      <c r="D146" s="77">
        <v>0</v>
      </c>
      <c r="E146" s="77">
        <v>660956</v>
      </c>
      <c r="F146" s="77">
        <v>660956</v>
      </c>
      <c r="G146" s="77">
        <v>0</v>
      </c>
      <c r="H146" s="78">
        <f t="shared" si="9"/>
        <v>0</v>
      </c>
      <c r="I146" s="78">
        <f t="shared" si="10"/>
        <v>0</v>
      </c>
      <c r="J146" s="43">
        <f t="shared" si="18"/>
        <v>0</v>
      </c>
      <c r="K146" s="45"/>
    </row>
    <row r="147" s="39" customFormat="1">
      <c r="A147" s="76"/>
      <c r="B147" s="46">
        <v>41050000</v>
      </c>
      <c r="C147" s="47" t="s">
        <v>109</v>
      </c>
      <c r="D147" s="77">
        <f>D149+D151+D152+D148+D150</f>
        <v>3428286.8500000001</v>
      </c>
      <c r="E147" s="77">
        <f>E149+E151+E150+E152</f>
        <v>0</v>
      </c>
      <c r="F147" s="77">
        <f>F149+F151+F150+F152</f>
        <v>0</v>
      </c>
      <c r="G147" s="77">
        <f>G149+G151+G150+G152</f>
        <v>0</v>
      </c>
      <c r="H147" s="78"/>
      <c r="I147" s="78"/>
      <c r="J147" s="43">
        <f t="shared" si="18"/>
        <v>-3428286.8500000001</v>
      </c>
      <c r="K147" s="45">
        <f t="shared" ref="K141:K157" si="19">G147/D147*100</f>
        <v>0</v>
      </c>
    </row>
    <row r="148" s="39" customFormat="1" ht="39.600000000000001" hidden="1">
      <c r="A148" s="76"/>
      <c r="B148" s="80">
        <v>41051000</v>
      </c>
      <c r="C148" s="79" t="s">
        <v>111</v>
      </c>
      <c r="D148" s="77">
        <v>0</v>
      </c>
      <c r="E148" s="77"/>
      <c r="F148" s="77"/>
      <c r="G148" s="77"/>
      <c r="H148" s="78"/>
      <c r="I148" s="78"/>
      <c r="J148" s="43"/>
      <c r="K148" s="45"/>
    </row>
    <row r="149" ht="39.600000000000001">
      <c r="A149" s="67"/>
      <c r="B149" s="32">
        <v>41051100</v>
      </c>
      <c r="C149" s="38" t="s">
        <v>142</v>
      </c>
      <c r="D149" s="35">
        <v>2717796</v>
      </c>
      <c r="E149" s="35">
        <v>0</v>
      </c>
      <c r="F149" s="35">
        <v>0</v>
      </c>
      <c r="G149" s="35">
        <v>0</v>
      </c>
      <c r="H149" s="36"/>
      <c r="I149" s="36"/>
      <c r="J149" s="43">
        <f t="shared" si="18"/>
        <v>-2717796</v>
      </c>
      <c r="K149" s="45"/>
    </row>
    <row r="150" ht="26.399999999999999">
      <c r="A150" s="67"/>
      <c r="B150" s="32">
        <v>41053600</v>
      </c>
      <c r="C150" s="38" t="s">
        <v>143</v>
      </c>
      <c r="D150" s="35">
        <v>681963.84999999998</v>
      </c>
      <c r="E150" s="35">
        <v>0</v>
      </c>
      <c r="F150" s="35">
        <v>0</v>
      </c>
      <c r="G150" s="35">
        <v>0</v>
      </c>
      <c r="H150" s="36"/>
      <c r="I150" s="36"/>
      <c r="J150" s="43">
        <f t="shared" si="18"/>
        <v>-681963.84999999998</v>
      </c>
      <c r="K150" s="45"/>
    </row>
    <row r="151">
      <c r="A151" s="67"/>
      <c r="B151" s="33">
        <v>41053900</v>
      </c>
      <c r="C151" s="81" t="s">
        <v>114</v>
      </c>
      <c r="D151" s="35">
        <v>28527</v>
      </c>
      <c r="E151" s="35">
        <v>0</v>
      </c>
      <c r="F151" s="35">
        <v>0</v>
      </c>
      <c r="G151" s="35">
        <v>0</v>
      </c>
      <c r="H151" s="36"/>
      <c r="I151" s="36"/>
      <c r="J151" s="43">
        <f t="shared" si="18"/>
        <v>-28527</v>
      </c>
      <c r="K151" s="45"/>
    </row>
    <row r="152" ht="66" hidden="1">
      <c r="A152" s="67"/>
      <c r="B152" s="32">
        <v>41059200</v>
      </c>
      <c r="C152" s="81" t="s">
        <v>144</v>
      </c>
      <c r="D152" s="35">
        <v>0</v>
      </c>
      <c r="E152" s="35">
        <v>0</v>
      </c>
      <c r="F152" s="35">
        <v>0</v>
      </c>
      <c r="G152" s="35">
        <v>0</v>
      </c>
      <c r="H152" s="36"/>
      <c r="I152" s="36"/>
      <c r="J152" s="43">
        <f t="shared" si="18"/>
        <v>0</v>
      </c>
      <c r="K152" s="45" t="e">
        <f t="shared" si="19"/>
        <v>#DIV/0!</v>
      </c>
    </row>
    <row r="153">
      <c r="A153" s="67"/>
      <c r="B153" s="82">
        <v>50000000</v>
      </c>
      <c r="C153" s="83" t="s">
        <v>145</v>
      </c>
      <c r="D153" s="84">
        <f>SUM(D154)</f>
        <v>10000</v>
      </c>
      <c r="E153" s="84">
        <f t="shared" ref="E153:G153" si="20">SUM(E154)</f>
        <v>0</v>
      </c>
      <c r="F153" s="84">
        <f t="shared" si="20"/>
        <v>0</v>
      </c>
      <c r="G153" s="84">
        <f t="shared" si="20"/>
        <v>0</v>
      </c>
      <c r="H153" s="85"/>
      <c r="I153" s="85"/>
      <c r="J153" s="86">
        <f t="shared" si="18"/>
        <v>-10000</v>
      </c>
      <c r="K153" s="75"/>
    </row>
    <row r="154" ht="39.600000000000001">
      <c r="A154" s="67"/>
      <c r="B154" s="32">
        <v>50110000</v>
      </c>
      <c r="C154" s="38" t="s">
        <v>146</v>
      </c>
      <c r="D154" s="35">
        <v>10000</v>
      </c>
      <c r="E154" s="35">
        <v>0</v>
      </c>
      <c r="F154" s="35">
        <v>0</v>
      </c>
      <c r="G154" s="35">
        <v>0</v>
      </c>
      <c r="H154" s="36"/>
      <c r="I154" s="36"/>
      <c r="J154" s="43">
        <f t="shared" si="18"/>
        <v>-10000</v>
      </c>
      <c r="K154" s="45"/>
    </row>
    <row r="155">
      <c r="A155" s="67"/>
      <c r="B155" s="51" t="s">
        <v>118</v>
      </c>
      <c r="C155" s="52"/>
      <c r="D155" s="53">
        <f>D116+D121+D135+D153</f>
        <v>33321445.549999997</v>
      </c>
      <c r="E155" s="53">
        <f>E116+E121+E135</f>
        <v>17716645.350000001</v>
      </c>
      <c r="F155" s="53">
        <f>F116+F121+F135</f>
        <v>17716645.350000001</v>
      </c>
      <c r="G155" s="53">
        <f>G116+G121+G135+G153</f>
        <v>18561114.290000003</v>
      </c>
      <c r="H155" s="54">
        <f t="shared" si="9"/>
        <v>104.76652844439312</v>
      </c>
      <c r="I155" s="54">
        <f t="shared" si="10"/>
        <v>104.76652844439312</v>
      </c>
      <c r="J155" s="53">
        <f t="shared" si="18"/>
        <v>-14760331.259999994</v>
      </c>
      <c r="K155" s="55">
        <f t="shared" si="19"/>
        <v>55.703208500208667</v>
      </c>
    </row>
    <row r="156">
      <c r="A156" s="87"/>
      <c r="B156" s="56" t="s">
        <v>147</v>
      </c>
      <c r="C156" s="57"/>
      <c r="D156" s="58">
        <f>D155+D139</f>
        <v>38975932.399999999</v>
      </c>
      <c r="E156" s="58">
        <f>E155+E139</f>
        <v>25508524.350000001</v>
      </c>
      <c r="F156" s="58">
        <f>F155+F139</f>
        <v>25508524.350000001</v>
      </c>
      <c r="G156" s="58">
        <f>G155+G139</f>
        <v>25692037.290000003</v>
      </c>
      <c r="H156" s="59">
        <f t="shared" si="9"/>
        <v>100.7194180952298</v>
      </c>
      <c r="I156" s="59">
        <f t="shared" si="10"/>
        <v>100.7194180952298</v>
      </c>
      <c r="J156" s="58">
        <f t="shared" si="18"/>
        <v>-13283895.109999996</v>
      </c>
      <c r="K156" s="60">
        <f t="shared" si="19"/>
        <v>65.917697686688328</v>
      </c>
    </row>
    <row r="157">
      <c r="B157" s="88" t="s">
        <v>148</v>
      </c>
      <c r="C157" s="89"/>
      <c r="D157" s="90">
        <f>D114+D156</f>
        <v>331097911.97999996</v>
      </c>
      <c r="E157" s="90">
        <f>E114+E156</f>
        <v>401210345.35000002</v>
      </c>
      <c r="F157" s="90">
        <f>F114+F156</f>
        <v>401210345.35000002</v>
      </c>
      <c r="G157" s="90">
        <f>G114+G156</f>
        <v>406343568.21999997</v>
      </c>
      <c r="H157" s="91">
        <f t="shared" si="9"/>
        <v>101.27943432403816</v>
      </c>
      <c r="I157" s="91">
        <f t="shared" si="10"/>
        <v>101.27943432403816</v>
      </c>
      <c r="J157" s="90">
        <f t="shared" si="18"/>
        <v>75245656.24000001</v>
      </c>
      <c r="K157" s="92">
        <f t="shared" si="19"/>
        <v>122.72610412733296</v>
      </c>
    </row>
    <row r="158">
      <c r="D158" s="4"/>
      <c r="E158" s="4"/>
      <c r="F158" s="4"/>
      <c r="G158" s="4"/>
    </row>
    <row r="159" s="93" customFormat="1" ht="39.75" customHeight="1">
      <c r="A159" s="94" t="s">
        <v>149</v>
      </c>
      <c r="B159" s="94"/>
      <c r="C159" s="94"/>
      <c r="E159" s="95" t="s">
        <v>150</v>
      </c>
      <c r="F159" s="96"/>
      <c r="G159" s="96"/>
      <c r="H159" s="96"/>
      <c r="I159" s="96"/>
      <c r="K159" s="97"/>
      <c r="L159" s="97"/>
      <c r="M159" s="97"/>
      <c r="N159" s="97"/>
      <c r="O159" s="98"/>
      <c r="P159" s="98"/>
      <c r="Q159" s="98"/>
      <c r="R159" s="98"/>
    </row>
    <row r="160">
      <c r="D160" s="4"/>
      <c r="E160" s="4"/>
      <c r="F160" s="4"/>
      <c r="G160" s="4"/>
    </row>
  </sheetData>
  <mergeCells count="15">
    <mergeCell ref="A6:K6"/>
    <mergeCell ref="B7:K7"/>
    <mergeCell ref="A9:A10"/>
    <mergeCell ref="B9:B10"/>
    <mergeCell ref="C9:C10"/>
    <mergeCell ref="D9:D10"/>
    <mergeCell ref="E9:E10"/>
    <mergeCell ref="F9:F10"/>
    <mergeCell ref="G9:G10"/>
    <mergeCell ref="H9:I9"/>
    <mergeCell ref="J9:K9"/>
    <mergeCell ref="B155:C155"/>
    <mergeCell ref="B156:C156"/>
    <mergeCell ref="B157:C157"/>
    <mergeCell ref="A159:C159"/>
  </mergeCells>
  <printOptions headings="0" gridLines="0"/>
  <pageMargins left="0.59055118110236249" right="0.59055118110236249" top="0.39370078740157477" bottom="0.39370078740157477" header="0" footer="0"/>
  <pageSetup paperSize="9" scale="52" fitToWidth="1" fitToHeight="0" pageOrder="downThenOver" orientation="portrait" usePrinterDefaults="1" blackAndWhite="0" draft="0" cellComments="none" useFirstPageNumber="0" errors="displayed" horizontalDpi="300" verticalDpi="300" copies="1"/>
  <headerFooter differentFirst="1"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СТАЛЬНИЧЕНКО Юрій Валерійович</cp:lastModifiedBy>
  <cp:revision>8</cp:revision>
  <dcterms:created xsi:type="dcterms:W3CDTF">2020-04-02T06:17:40Z</dcterms:created>
  <dcterms:modified xsi:type="dcterms:W3CDTF">2026-03-23T09:10:53Z</dcterms:modified>
</cp:coreProperties>
</file>