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\Desktop\2017-2024\2025\Виконання ІІІ квартал\"/>
    </mc:Choice>
  </mc:AlternateContent>
  <xr:revisionPtr revIDLastSave="0" documentId="13_ncr:1_{BB30308A-887E-4AFB-B57E-69211094C3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Print_Titles" localSheetId="0">Лист1!$A:$C</definedName>
    <definedName name="_xlnm.Print_Area" localSheetId="0">Лист1!$A$1:$K$155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8" i="1" l="1"/>
  <c r="F138" i="1"/>
  <c r="G138" i="1"/>
  <c r="J141" i="1" l="1"/>
  <c r="I141" i="1"/>
  <c r="H141" i="1"/>
  <c r="K139" i="1"/>
  <c r="K140" i="1"/>
  <c r="J139" i="1"/>
  <c r="J140" i="1"/>
  <c r="I139" i="1"/>
  <c r="I140" i="1"/>
  <c r="H139" i="1"/>
  <c r="H140" i="1"/>
  <c r="F70" i="1"/>
  <c r="G70" i="1"/>
  <c r="E70" i="1"/>
  <c r="H74" i="1"/>
  <c r="I74" i="1"/>
  <c r="J74" i="1"/>
  <c r="K74" i="1"/>
  <c r="G87" i="1"/>
  <c r="G90" i="1"/>
  <c r="E102" i="1"/>
  <c r="F102" i="1"/>
  <c r="G102" i="1"/>
  <c r="I108" i="1"/>
  <c r="I109" i="1"/>
  <c r="H108" i="1"/>
  <c r="H109" i="1"/>
  <c r="J109" i="1"/>
  <c r="K109" i="1"/>
  <c r="I91" i="1"/>
  <c r="H91" i="1"/>
  <c r="I49" i="1" l="1"/>
  <c r="I50" i="1"/>
  <c r="I52" i="1"/>
  <c r="I53" i="1"/>
  <c r="H49" i="1"/>
  <c r="H50" i="1"/>
  <c r="H52" i="1"/>
  <c r="H53" i="1"/>
  <c r="D143" i="1"/>
  <c r="D138" i="1"/>
  <c r="D137" i="1" s="1"/>
  <c r="D136" i="1" s="1"/>
  <c r="D149" i="1"/>
  <c r="D36" i="1"/>
  <c r="E15" i="1"/>
  <c r="F15" i="1"/>
  <c r="G15" i="1"/>
  <c r="D15" i="1"/>
  <c r="D75" i="1" l="1"/>
  <c r="J68" i="1"/>
  <c r="K68" i="1"/>
  <c r="G62" i="1"/>
  <c r="H68" i="1"/>
  <c r="J91" i="1"/>
  <c r="I22" i="1"/>
  <c r="H22" i="1"/>
  <c r="G21" i="1"/>
  <c r="K93" i="1" l="1"/>
  <c r="K94" i="1"/>
  <c r="I101" i="1"/>
  <c r="H101" i="1"/>
  <c r="H100" i="1"/>
  <c r="E143" i="1" l="1"/>
  <c r="E137" i="1" s="1"/>
  <c r="J93" i="1"/>
  <c r="J94" i="1"/>
  <c r="J95" i="1"/>
  <c r="J96" i="1"/>
  <c r="J98" i="1"/>
  <c r="J99" i="1"/>
  <c r="J100" i="1"/>
  <c r="J101" i="1"/>
  <c r="K91" i="1"/>
  <c r="K89" i="1"/>
  <c r="J89" i="1"/>
  <c r="H95" i="1"/>
  <c r="I95" i="1"/>
  <c r="F90" i="1"/>
  <c r="E90" i="1"/>
  <c r="H90" i="1" s="1"/>
  <c r="I90" i="1" l="1"/>
  <c r="I20" i="1"/>
  <c r="J20" i="1"/>
  <c r="K20" i="1"/>
  <c r="D102" i="1"/>
  <c r="D90" i="1"/>
  <c r="D87" i="1"/>
  <c r="D29" i="1"/>
  <c r="F143" i="1"/>
  <c r="F137" i="1" s="1"/>
  <c r="G143" i="1"/>
  <c r="F136" i="1"/>
  <c r="F134" i="1"/>
  <c r="F133" i="1" s="1"/>
  <c r="F132" i="1" s="1"/>
  <c r="F129" i="1"/>
  <c r="F124" i="1"/>
  <c r="F120" i="1"/>
  <c r="F119" i="1" s="1"/>
  <c r="F115" i="1"/>
  <c r="F114" i="1" s="1"/>
  <c r="F113" i="1" s="1"/>
  <c r="J146" i="1"/>
  <c r="H146" i="1"/>
  <c r="I146" i="1"/>
  <c r="J142" i="1"/>
  <c r="I142" i="1"/>
  <c r="H142" i="1"/>
  <c r="K138" i="1"/>
  <c r="F36" i="1"/>
  <c r="G36" i="1"/>
  <c r="E36" i="1"/>
  <c r="F87" i="1"/>
  <c r="F86" i="1" s="1"/>
  <c r="F82" i="1"/>
  <c r="F81" i="1" s="1"/>
  <c r="F77" i="1"/>
  <c r="F75" i="1"/>
  <c r="F62" i="1"/>
  <c r="F59" i="1" s="1"/>
  <c r="F54" i="1"/>
  <c r="F40" i="1"/>
  <c r="F34" i="1"/>
  <c r="F32" i="1"/>
  <c r="F29" i="1"/>
  <c r="F27" i="1"/>
  <c r="F24" i="1"/>
  <c r="F21" i="1"/>
  <c r="I21" i="1" s="1"/>
  <c r="F23" i="1" l="1"/>
  <c r="F14" i="1"/>
  <c r="F69" i="1"/>
  <c r="F58" i="1" s="1"/>
  <c r="F39" i="1"/>
  <c r="F85" i="1"/>
  <c r="J138" i="1"/>
  <c r="F123" i="1"/>
  <c r="F118" i="1" s="1"/>
  <c r="F151" i="1" s="1"/>
  <c r="F152" i="1" s="1"/>
  <c r="G137" i="1"/>
  <c r="G136" i="1" s="1"/>
  <c r="I138" i="1"/>
  <c r="H138" i="1"/>
  <c r="F31" i="1"/>
  <c r="H20" i="1"/>
  <c r="J150" i="1"/>
  <c r="G149" i="1"/>
  <c r="J149" i="1" s="1"/>
  <c r="K148" i="1"/>
  <c r="J148" i="1"/>
  <c r="J147" i="1"/>
  <c r="I147" i="1"/>
  <c r="H147" i="1"/>
  <c r="J145" i="1"/>
  <c r="I145" i="1"/>
  <c r="H145" i="1"/>
  <c r="E136" i="1"/>
  <c r="K135" i="1"/>
  <c r="J135" i="1"/>
  <c r="I135" i="1"/>
  <c r="H135" i="1"/>
  <c r="G134" i="1"/>
  <c r="G133" i="1" s="1"/>
  <c r="G132" i="1" s="1"/>
  <c r="E134" i="1"/>
  <c r="D134" i="1"/>
  <c r="E133" i="1"/>
  <c r="E132" i="1" s="1"/>
  <c r="D133" i="1"/>
  <c r="D132" i="1" s="1"/>
  <c r="K131" i="1"/>
  <c r="J131" i="1"/>
  <c r="I131" i="1"/>
  <c r="H131" i="1"/>
  <c r="K130" i="1"/>
  <c r="J130" i="1"/>
  <c r="I130" i="1"/>
  <c r="H130" i="1"/>
  <c r="G129" i="1"/>
  <c r="E129" i="1"/>
  <c r="D129" i="1"/>
  <c r="K128" i="1"/>
  <c r="J128" i="1"/>
  <c r="I128" i="1"/>
  <c r="H128" i="1"/>
  <c r="K127" i="1"/>
  <c r="J127" i="1"/>
  <c r="I127" i="1"/>
  <c r="H127" i="1"/>
  <c r="K126" i="1"/>
  <c r="J126" i="1"/>
  <c r="I126" i="1"/>
  <c r="H126" i="1"/>
  <c r="K125" i="1"/>
  <c r="J125" i="1"/>
  <c r="I125" i="1"/>
  <c r="H125" i="1"/>
  <c r="G124" i="1"/>
  <c r="E124" i="1"/>
  <c r="D124" i="1"/>
  <c r="K122" i="1"/>
  <c r="J122" i="1"/>
  <c r="I122" i="1"/>
  <c r="H122" i="1"/>
  <c r="K121" i="1"/>
  <c r="J121" i="1"/>
  <c r="I121" i="1"/>
  <c r="H121" i="1"/>
  <c r="G120" i="1"/>
  <c r="G119" i="1" s="1"/>
  <c r="E120" i="1"/>
  <c r="E119" i="1" s="1"/>
  <c r="D120" i="1"/>
  <c r="D119" i="1"/>
  <c r="K117" i="1"/>
  <c r="J117" i="1"/>
  <c r="I117" i="1"/>
  <c r="H117" i="1"/>
  <c r="K116" i="1"/>
  <c r="J116" i="1"/>
  <c r="I116" i="1"/>
  <c r="H116" i="1"/>
  <c r="G115" i="1"/>
  <c r="G114" i="1" s="1"/>
  <c r="G113" i="1" s="1"/>
  <c r="E115" i="1"/>
  <c r="D115" i="1"/>
  <c r="D114" i="1" s="1"/>
  <c r="D113" i="1" s="1"/>
  <c r="E114" i="1"/>
  <c r="E113" i="1" s="1"/>
  <c r="K108" i="1"/>
  <c r="J108" i="1"/>
  <c r="K107" i="1"/>
  <c r="J107" i="1"/>
  <c r="I107" i="1"/>
  <c r="H107" i="1"/>
  <c r="J106" i="1"/>
  <c r="I106" i="1"/>
  <c r="H106" i="1"/>
  <c r="K105" i="1"/>
  <c r="J105" i="1"/>
  <c r="I105" i="1"/>
  <c r="H105" i="1"/>
  <c r="K104" i="1"/>
  <c r="J104" i="1"/>
  <c r="I104" i="1"/>
  <c r="H104" i="1"/>
  <c r="K103" i="1"/>
  <c r="J103" i="1"/>
  <c r="I99" i="1"/>
  <c r="H99" i="1"/>
  <c r="I98" i="1"/>
  <c r="H98" i="1"/>
  <c r="G97" i="1"/>
  <c r="G85" i="1" s="1"/>
  <c r="D97" i="1"/>
  <c r="D86" i="1" s="1"/>
  <c r="I96" i="1"/>
  <c r="H96" i="1"/>
  <c r="I94" i="1"/>
  <c r="H94" i="1"/>
  <c r="I93" i="1"/>
  <c r="H93" i="1"/>
  <c r="K92" i="1"/>
  <c r="J92" i="1"/>
  <c r="I92" i="1"/>
  <c r="H92" i="1"/>
  <c r="K88" i="1"/>
  <c r="J88" i="1"/>
  <c r="I88" i="1"/>
  <c r="H88" i="1"/>
  <c r="E87" i="1"/>
  <c r="E85" i="1" s="1"/>
  <c r="K84" i="1"/>
  <c r="J84" i="1"/>
  <c r="I84" i="1"/>
  <c r="H84" i="1"/>
  <c r="K83" i="1"/>
  <c r="J83" i="1"/>
  <c r="I83" i="1"/>
  <c r="H83" i="1"/>
  <c r="G82" i="1"/>
  <c r="G81" i="1" s="1"/>
  <c r="E82" i="1"/>
  <c r="D82" i="1"/>
  <c r="E81" i="1"/>
  <c r="D81" i="1"/>
  <c r="K80" i="1"/>
  <c r="J80" i="1"/>
  <c r="I80" i="1"/>
  <c r="H80" i="1"/>
  <c r="K79" i="1"/>
  <c r="J79" i="1"/>
  <c r="K78" i="1"/>
  <c r="J78" i="1"/>
  <c r="I78" i="1"/>
  <c r="H78" i="1"/>
  <c r="G77" i="1"/>
  <c r="E77" i="1"/>
  <c r="D77" i="1"/>
  <c r="K76" i="1"/>
  <c r="J76" i="1"/>
  <c r="I76" i="1"/>
  <c r="H76" i="1"/>
  <c r="G75" i="1"/>
  <c r="E75" i="1"/>
  <c r="K73" i="1"/>
  <c r="J73" i="1"/>
  <c r="I73" i="1"/>
  <c r="H73" i="1"/>
  <c r="K72" i="1"/>
  <c r="J72" i="1"/>
  <c r="I72" i="1"/>
  <c r="H72" i="1"/>
  <c r="K71" i="1"/>
  <c r="J71" i="1"/>
  <c r="I71" i="1"/>
  <c r="H71" i="1"/>
  <c r="D70" i="1"/>
  <c r="K67" i="1"/>
  <c r="J67" i="1"/>
  <c r="I67" i="1"/>
  <c r="H67" i="1"/>
  <c r="K66" i="1"/>
  <c r="J66" i="1"/>
  <c r="I66" i="1"/>
  <c r="H66" i="1"/>
  <c r="K65" i="1"/>
  <c r="J65" i="1"/>
  <c r="I65" i="1"/>
  <c r="H65" i="1"/>
  <c r="K64" i="1"/>
  <c r="J64" i="1"/>
  <c r="H64" i="1"/>
  <c r="J63" i="1"/>
  <c r="E62" i="1"/>
  <c r="H62" i="1" s="1"/>
  <c r="D62" i="1"/>
  <c r="J62" i="1" s="1"/>
  <c r="K61" i="1"/>
  <c r="J61" i="1"/>
  <c r="I61" i="1"/>
  <c r="H61" i="1"/>
  <c r="K60" i="1"/>
  <c r="J60" i="1"/>
  <c r="I60" i="1"/>
  <c r="H60" i="1"/>
  <c r="G59" i="1"/>
  <c r="D59" i="1"/>
  <c r="K57" i="1"/>
  <c r="J57" i="1"/>
  <c r="I57" i="1"/>
  <c r="H57" i="1"/>
  <c r="K56" i="1"/>
  <c r="J56" i="1"/>
  <c r="I56" i="1"/>
  <c r="H56" i="1"/>
  <c r="K55" i="1"/>
  <c r="J55" i="1"/>
  <c r="I55" i="1"/>
  <c r="H55" i="1"/>
  <c r="G54" i="1"/>
  <c r="E54" i="1"/>
  <c r="D54" i="1"/>
  <c r="J54" i="1" s="1"/>
  <c r="K53" i="1"/>
  <c r="J53" i="1"/>
  <c r="K52" i="1"/>
  <c r="J52" i="1"/>
  <c r="G51" i="1"/>
  <c r="D51" i="1"/>
  <c r="K50" i="1"/>
  <c r="J50" i="1"/>
  <c r="K49" i="1"/>
  <c r="J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G40" i="1"/>
  <c r="E40" i="1"/>
  <c r="D40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G34" i="1"/>
  <c r="E34" i="1"/>
  <c r="D34" i="1"/>
  <c r="K33" i="1"/>
  <c r="J33" i="1"/>
  <c r="I33" i="1"/>
  <c r="H33" i="1"/>
  <c r="G32" i="1"/>
  <c r="E32" i="1"/>
  <c r="D32" i="1"/>
  <c r="K30" i="1"/>
  <c r="J30" i="1"/>
  <c r="I30" i="1"/>
  <c r="H30" i="1"/>
  <c r="G29" i="1"/>
  <c r="E29" i="1"/>
  <c r="K28" i="1"/>
  <c r="J28" i="1"/>
  <c r="I28" i="1"/>
  <c r="H28" i="1"/>
  <c r="K27" i="1"/>
  <c r="J27" i="1"/>
  <c r="I27" i="1"/>
  <c r="E27" i="1"/>
  <c r="H27" i="1" s="1"/>
  <c r="K26" i="1"/>
  <c r="J26" i="1"/>
  <c r="I26" i="1"/>
  <c r="H26" i="1"/>
  <c r="K25" i="1"/>
  <c r="J25" i="1"/>
  <c r="I25" i="1"/>
  <c r="H25" i="1"/>
  <c r="G24" i="1"/>
  <c r="E24" i="1"/>
  <c r="D24" i="1"/>
  <c r="D23" i="1" s="1"/>
  <c r="K22" i="1"/>
  <c r="J22" i="1"/>
  <c r="E21" i="1"/>
  <c r="D21" i="1"/>
  <c r="D14" i="1" s="1"/>
  <c r="K19" i="1"/>
  <c r="J19" i="1"/>
  <c r="I19" i="1"/>
  <c r="H19" i="1"/>
  <c r="K18" i="1"/>
  <c r="J18" i="1"/>
  <c r="I18" i="1"/>
  <c r="H18" i="1"/>
  <c r="K17" i="1"/>
  <c r="J17" i="1"/>
  <c r="K16" i="1"/>
  <c r="J16" i="1"/>
  <c r="I16" i="1"/>
  <c r="H16" i="1"/>
  <c r="G14" i="1"/>
  <c r="D31" i="1" l="1"/>
  <c r="G23" i="1"/>
  <c r="J23" i="1" s="1"/>
  <c r="I51" i="1"/>
  <c r="H51" i="1"/>
  <c r="H54" i="1"/>
  <c r="I54" i="1"/>
  <c r="K51" i="1"/>
  <c r="J97" i="1"/>
  <c r="E14" i="1"/>
  <c r="H21" i="1"/>
  <c r="E69" i="1"/>
  <c r="E123" i="1"/>
  <c r="E118" i="1" s="1"/>
  <c r="E151" i="1" s="1"/>
  <c r="E152" i="1" s="1"/>
  <c r="D85" i="1"/>
  <c r="E86" i="1"/>
  <c r="E39" i="1"/>
  <c r="D123" i="1"/>
  <c r="D118" i="1" s="1"/>
  <c r="D151" i="1" s="1"/>
  <c r="D152" i="1" s="1"/>
  <c r="E23" i="1"/>
  <c r="G123" i="1"/>
  <c r="G118" i="1" s="1"/>
  <c r="G151" i="1" s="1"/>
  <c r="G152" i="1" s="1"/>
  <c r="F13" i="1"/>
  <c r="G31" i="1"/>
  <c r="I31" i="1" s="1"/>
  <c r="K70" i="1"/>
  <c r="D69" i="1"/>
  <c r="D58" i="1" s="1"/>
  <c r="J40" i="1"/>
  <c r="J24" i="1"/>
  <c r="J15" i="1"/>
  <c r="J21" i="1"/>
  <c r="J29" i="1"/>
  <c r="E31" i="1"/>
  <c r="G86" i="1"/>
  <c r="J86" i="1" s="1"/>
  <c r="G69" i="1"/>
  <c r="J59" i="1"/>
  <c r="G39" i="1"/>
  <c r="I39" i="1" s="1"/>
  <c r="J32" i="1"/>
  <c r="J34" i="1"/>
  <c r="E59" i="1"/>
  <c r="H59" i="1" s="1"/>
  <c r="I15" i="1"/>
  <c r="K15" i="1"/>
  <c r="K24" i="1"/>
  <c r="I29" i="1"/>
  <c r="I32" i="1"/>
  <c r="J75" i="1"/>
  <c r="H75" i="1"/>
  <c r="K75" i="1"/>
  <c r="J77" i="1"/>
  <c r="H77" i="1"/>
  <c r="K77" i="1"/>
  <c r="J81" i="1"/>
  <c r="H81" i="1"/>
  <c r="K81" i="1"/>
  <c r="J82" i="1"/>
  <c r="H82" i="1"/>
  <c r="K82" i="1"/>
  <c r="J87" i="1"/>
  <c r="H87" i="1"/>
  <c r="K87" i="1"/>
  <c r="J90" i="1"/>
  <c r="K90" i="1"/>
  <c r="H97" i="1"/>
  <c r="J102" i="1"/>
  <c r="H102" i="1"/>
  <c r="K102" i="1"/>
  <c r="J113" i="1"/>
  <c r="H113" i="1"/>
  <c r="K113" i="1"/>
  <c r="J114" i="1"/>
  <c r="H114" i="1"/>
  <c r="K114" i="1"/>
  <c r="J115" i="1"/>
  <c r="H115" i="1"/>
  <c r="K115" i="1"/>
  <c r="J119" i="1"/>
  <c r="H119" i="1"/>
  <c r="K119" i="1"/>
  <c r="J120" i="1"/>
  <c r="H120" i="1"/>
  <c r="K120" i="1"/>
  <c r="J124" i="1"/>
  <c r="H124" i="1"/>
  <c r="K124" i="1"/>
  <c r="J129" i="1"/>
  <c r="H129" i="1"/>
  <c r="K129" i="1"/>
  <c r="J132" i="1"/>
  <c r="H132" i="1"/>
  <c r="K132" i="1"/>
  <c r="J133" i="1"/>
  <c r="H133" i="1"/>
  <c r="K133" i="1"/>
  <c r="J134" i="1"/>
  <c r="H134" i="1"/>
  <c r="K134" i="1"/>
  <c r="J136" i="1"/>
  <c r="H136" i="1"/>
  <c r="K136" i="1"/>
  <c r="J137" i="1"/>
  <c r="H137" i="1"/>
  <c r="K137" i="1"/>
  <c r="J143" i="1"/>
  <c r="H143" i="1"/>
  <c r="K143" i="1"/>
  <c r="K21" i="1"/>
  <c r="I24" i="1"/>
  <c r="K29" i="1"/>
  <c r="K32" i="1"/>
  <c r="I34" i="1"/>
  <c r="K34" i="1"/>
  <c r="I40" i="1"/>
  <c r="K40" i="1"/>
  <c r="J70" i="1"/>
  <c r="H70" i="1"/>
  <c r="H15" i="1"/>
  <c r="H24" i="1"/>
  <c r="H29" i="1"/>
  <c r="H32" i="1"/>
  <c r="H34" i="1"/>
  <c r="D39" i="1"/>
  <c r="D13" i="1" s="1"/>
  <c r="H40" i="1"/>
  <c r="J51" i="1"/>
  <c r="K54" i="1"/>
  <c r="K59" i="1"/>
  <c r="K62" i="1"/>
  <c r="I70" i="1"/>
  <c r="I75" i="1"/>
  <c r="I77" i="1"/>
  <c r="I81" i="1"/>
  <c r="I82" i="1"/>
  <c r="I87" i="1"/>
  <c r="I97" i="1"/>
  <c r="I102" i="1"/>
  <c r="I113" i="1"/>
  <c r="I114" i="1"/>
  <c r="I115" i="1"/>
  <c r="I119" i="1"/>
  <c r="I120" i="1"/>
  <c r="I124" i="1"/>
  <c r="I129" i="1"/>
  <c r="I132" i="1"/>
  <c r="I133" i="1"/>
  <c r="I134" i="1"/>
  <c r="I136" i="1"/>
  <c r="I137" i="1"/>
  <c r="I143" i="1"/>
  <c r="I59" i="1"/>
  <c r="I62" i="1"/>
  <c r="H69" i="1" l="1"/>
  <c r="F111" i="1"/>
  <c r="F153" i="1" s="1"/>
  <c r="F110" i="1"/>
  <c r="H123" i="1"/>
  <c r="H39" i="1"/>
  <c r="E13" i="1"/>
  <c r="I123" i="1"/>
  <c r="J123" i="1"/>
  <c r="K14" i="1"/>
  <c r="J85" i="1"/>
  <c r="K123" i="1"/>
  <c r="H118" i="1"/>
  <c r="H85" i="1"/>
  <c r="J31" i="1"/>
  <c r="K31" i="1"/>
  <c r="D110" i="1"/>
  <c r="J14" i="1"/>
  <c r="I118" i="1"/>
  <c r="K118" i="1"/>
  <c r="J118" i="1"/>
  <c r="I85" i="1"/>
  <c r="H31" i="1"/>
  <c r="J69" i="1"/>
  <c r="K85" i="1"/>
  <c r="H14" i="1"/>
  <c r="I14" i="1"/>
  <c r="H86" i="1"/>
  <c r="I86" i="1"/>
  <c r="K86" i="1"/>
  <c r="G58" i="1"/>
  <c r="K58" i="1" s="1"/>
  <c r="I69" i="1"/>
  <c r="K69" i="1"/>
  <c r="I23" i="1"/>
  <c r="H23" i="1"/>
  <c r="K23" i="1"/>
  <c r="G13" i="1"/>
  <c r="E58" i="1"/>
  <c r="K151" i="1"/>
  <c r="I151" i="1"/>
  <c r="J151" i="1"/>
  <c r="H151" i="1"/>
  <c r="J39" i="1"/>
  <c r="K39" i="1"/>
  <c r="E110" i="1" l="1"/>
  <c r="H13" i="1"/>
  <c r="G110" i="1"/>
  <c r="D111" i="1"/>
  <c r="D153" i="1" s="1"/>
  <c r="J13" i="1"/>
  <c r="I58" i="1"/>
  <c r="J58" i="1"/>
  <c r="K13" i="1"/>
  <c r="G111" i="1"/>
  <c r="I111" i="1" s="1"/>
  <c r="I13" i="1"/>
  <c r="H58" i="1"/>
  <c r="E111" i="1"/>
  <c r="K152" i="1"/>
  <c r="I152" i="1"/>
  <c r="J152" i="1"/>
  <c r="H152" i="1"/>
  <c r="I110" i="1" l="1"/>
  <c r="K110" i="1"/>
  <c r="H110" i="1"/>
  <c r="J110" i="1"/>
  <c r="G153" i="1"/>
  <c r="J111" i="1"/>
  <c r="K111" i="1"/>
  <c r="E153" i="1"/>
  <c r="H111" i="1"/>
  <c r="K153" i="1" l="1"/>
  <c r="J153" i="1"/>
  <c r="I153" i="1"/>
  <c r="H153" i="1"/>
</calcChain>
</file>

<file path=xl/sharedStrings.xml><?xml version="1.0" encoding="utf-8"?>
<sst xmlns="http://schemas.openxmlformats.org/spreadsheetml/2006/main" count="166" uniqueCount="148">
  <si>
    <t>Дохідна частина бюджету</t>
  </si>
  <si>
    <t>грн.</t>
  </si>
  <si>
    <t>ККД</t>
  </si>
  <si>
    <t>Доходи</t>
  </si>
  <si>
    <t>Бюджет на звітний період з урахуванням змін</t>
  </si>
  <si>
    <t>% виконання</t>
  </si>
  <si>
    <t>до уточнених річних призначень</t>
  </si>
  <si>
    <t>до уточнених призначень на звітний період</t>
  </si>
  <si>
    <t>абсолютне відхилення, +/-</t>
  </si>
  <si>
    <t>відносне відхилення, %</t>
  </si>
  <si>
    <t>7=к.6/к.4</t>
  </si>
  <si>
    <t>8=к.6/к.5</t>
  </si>
  <si>
    <t>9=к.6-к.3</t>
  </si>
  <si>
    <t>10=к.6/к.3</t>
  </si>
  <si>
    <t>Загальний фонд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</si>
  <si>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</si>
  <si>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</si>
  <si>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</si>
  <si>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</si>
  <si>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</si>
  <si>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</si>
  <si>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</si>
  <si>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</si>
  <si>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</si>
  <si>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</si>
  <si>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</si>
  <si>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</si>
  <si>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</si>
  <si>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спеціальне використання води </t>
  </si>
  <si>
    <t>Рентна плата за спеціальне використання води водних об`єктів місцевого значення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</si>
  <si>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</si>
  <si>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</si>
  <si>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</si>
  <si>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</si>
  <si>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</si>
  <si>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</si>
  <si>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</si>
  <si>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</si>
  <si>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</si>
  <si>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</si>
  <si>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</si>
  <si>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</si>
  <si>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</si>
  <si>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</si>
  <si>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</si>
  <si>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</si>
  <si>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</si>
  <si>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</si>
  <si>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</si>
  <si>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</si>
  <si>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</si>
  <si>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</si>
  <si>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</si>
  <si>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</si>
  <si>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</si>
  <si>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</si>
  <si>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</si>
  <si>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</si>
  <si>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</si>
  <si>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</si>
  <si>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</si>
  <si>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</si>
  <si>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</si>
  <si>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</si>
  <si>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</si>
  <si>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</si>
  <si>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Плата за встановлення земельного сервітуту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</si>
  <si>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</si>
  <si>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</si>
  <si>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</si>
  <si>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</si>
  <si>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</si>
  <si>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</si>
  <si>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</si>
  <si>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</si>
  <si>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</si>
  <si>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</si>
  <si>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</si>
  <si>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</si>
  <si>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</si>
  <si>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</si>
  <si>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</si>
  <si>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</si>
  <si>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</si>
  <si>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Додоткова дотація з державного бюджету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</si>
  <si>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</si>
  <si>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</si>
  <si>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</si>
  <si>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розвиток мережі центрів надання адміністративних послуг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</si>
  <si>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</si>
  <si>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</si>
  <si>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</si>
  <si>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</si>
  <si>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</si>
  <si>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</si>
  <si>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</si>
  <si>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</si>
  <si>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</si>
  <si>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</si>
  <si>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Всього без урахування трансферт</t>
  </si>
  <si>
    <t>Всього</t>
  </si>
  <si>
    <t>Спеціальний фонд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</si>
  <si>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</si>
  <si>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</si>
  <si>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</si>
  <si>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</si>
  <si>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</si>
  <si>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Надходження коштів пайової участі у розвитку інфраструктури населеного пункту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</si>
  <si>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</si>
  <si>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</si>
  <si>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</si>
  <si>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Надходження бюджетних установ від додаткової (господарської) діяльності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</si>
  <si>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</si>
  <si>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</si>
  <si>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</si>
  <si>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</si>
  <si>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</si>
  <si>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</si>
  <si>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</si>
  <si>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</si>
  <si>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</si>
  <si>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</si>
  <si>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проектування, відновлення, будівництво, модернізацію, облаштування, ремонт об`єктів будівництва громадського призначення, соціальної сфери, культурної спадщини, житлово-комунального господарства, інших об`єктів, що мають в</t>
  </si>
  <si>
    <t>Цільові фонди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</si>
  <si>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</si>
  <si>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Всього доходів спеціального фонду</t>
  </si>
  <si>
    <t>Всього доходів</t>
  </si>
  <si>
    <t>Начальник Фінансового управління
Менської міської ради</t>
  </si>
  <si>
    <t>Алла НЕРОСЛИК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</si>
  <si>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</si>
  <si>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</si>
  <si>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Субвенція з місцевого бюджету на здійснення природоохоронних заходів</t>
  </si>
  <si>
    <t>Податок на доходи фізичних осіб у вигляді мінімального податкового зобов`язання, що підлягає сплаті фізичними особами</t>
  </si>
  <si>
    <t xml:space="preserve">Бюджет на 2025 рік з урахуванням змін </t>
  </si>
  <si>
    <t>До звітних даних за 2024 рік</t>
  </si>
  <si>
    <t>Додаток 1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</si>
  <si>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</si>
  <si>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</si>
  <si>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</si>
  <si>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захисту" 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</si>
  <si>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</si>
  <si>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</si>
  <si>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Звіт про виконання бюджету Менської ТГ за 9 місяців 2025 року</t>
  </si>
  <si>
    <t>Звітні дані за 9 місяців 2024 року</t>
  </si>
  <si>
    <t>Виконано за 9 місяців 2025 року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</si>
  <si>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</si>
  <si>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</si>
  <si>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до рішення 67 сесії Менської міської ради 8 скликання 19 листопада 2025 року № 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</si>
</sst>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 x14ac:knownFonts="1">
    <font>
      <sz val="10"/>
      <color theme="1"/>
      <name val="Calibri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2" tint="-9.9978637043366805E-2"/>
        <bgColor theme="2" tint="-9.9978637043366805E-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7" tint="0.39997558519241921"/>
        <bgColor theme="7" tint="0.39997558519241921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" fontId="2" fillId="3" borderId="8" xfId="0" applyNumberFormat="1" applyFont="1" applyFill="1" applyBorder="1"/>
    <xf numFmtId="164" fontId="2" fillId="3" borderId="8" xfId="0" applyNumberFormat="1" applyFont="1" applyFill="1" applyBorder="1"/>
    <xf numFmtId="164" fontId="2" fillId="3" borderId="10" xfId="0" applyNumberFormat="1" applyFont="1" applyFill="1" applyBorder="1"/>
    <xf numFmtId="0" fontId="3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4" fontId="3" fillId="0" borderId="8" xfId="0" applyNumberFormat="1" applyFont="1" applyBorder="1"/>
    <xf numFmtId="164" fontId="3" fillId="0" borderId="8" xfId="0" applyNumberFormat="1" applyFont="1" applyBorder="1"/>
    <xf numFmtId="164" fontId="3" fillId="0" borderId="10" xfId="0" applyNumberFormat="1" applyFont="1" applyBorder="1"/>
    <xf numFmtId="0" fontId="3" fillId="0" borderId="8" xfId="0" applyFont="1" applyBorder="1" applyAlignment="1">
      <alignment vertical="center" wrapText="1"/>
    </xf>
    <xf numFmtId="0" fontId="1" fillId="4" borderId="0" xfId="0" applyFont="1" applyFill="1"/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 wrapText="1"/>
    </xf>
    <xf numFmtId="4" fontId="3" fillId="4" borderId="8" xfId="0" applyNumberFormat="1" applyFont="1" applyFill="1" applyBorder="1"/>
    <xf numFmtId="164" fontId="3" fillId="4" borderId="8" xfId="0" applyNumberFormat="1" applyFont="1" applyFill="1" applyBorder="1"/>
    <xf numFmtId="164" fontId="3" fillId="4" borderId="10" xfId="0" applyNumberFormat="1" applyFont="1" applyFill="1" applyBorder="1"/>
    <xf numFmtId="0" fontId="1" fillId="4" borderId="8" xfId="1" applyFont="1" applyFill="1" applyBorder="1"/>
    <xf numFmtId="0" fontId="4" fillId="4" borderId="8" xfId="0" applyFont="1" applyFill="1" applyBorder="1" applyAlignment="1">
      <alignment vertical="center" wrapText="1"/>
    </xf>
    <xf numFmtId="0" fontId="5" fillId="0" borderId="0" xfId="0" applyFont="1"/>
    <xf numFmtId="0" fontId="2" fillId="5" borderId="11" xfId="0" applyFont="1" applyFill="1" applyBorder="1"/>
    <xf numFmtId="4" fontId="2" fillId="5" borderId="8" xfId="0" applyNumberFormat="1" applyFont="1" applyFill="1" applyBorder="1"/>
    <xf numFmtId="164" fontId="2" fillId="5" borderId="8" xfId="0" applyNumberFormat="1" applyFont="1" applyFill="1" applyBorder="1"/>
    <xf numFmtId="164" fontId="2" fillId="5" borderId="10" xfId="0" applyNumberFormat="1" applyFont="1" applyFill="1" applyBorder="1"/>
    <xf numFmtId="0" fontId="2" fillId="6" borderId="11" xfId="0" applyFont="1" applyFill="1" applyBorder="1"/>
    <xf numFmtId="4" fontId="2" fillId="6" borderId="8" xfId="0" applyNumberFormat="1" applyFont="1" applyFill="1" applyBorder="1"/>
    <xf numFmtId="164" fontId="2" fillId="6" borderId="8" xfId="0" applyNumberFormat="1" applyFont="1" applyFill="1" applyBorder="1"/>
    <xf numFmtId="164" fontId="2" fillId="6" borderId="10" xfId="0" applyNumberFormat="1" applyFont="1" applyFill="1" applyBorder="1"/>
    <xf numFmtId="0" fontId="2" fillId="7" borderId="8" xfId="0" applyFont="1" applyFill="1" applyBorder="1" applyAlignment="1">
      <alignment horizontal="center"/>
    </xf>
    <xf numFmtId="4" fontId="2" fillId="7" borderId="9" xfId="0" applyNumberFormat="1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4" fontId="2" fillId="7" borderId="8" xfId="0" applyNumberFormat="1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2" fillId="8" borderId="8" xfId="0" applyFont="1" applyFill="1" applyBorder="1" applyAlignment="1">
      <alignment horizontal="center" vertical="center" wrapText="1"/>
    </xf>
    <xf numFmtId="4" fontId="2" fillId="8" borderId="8" xfId="0" applyNumberFormat="1" applyFont="1" applyFill="1" applyBorder="1"/>
    <xf numFmtId="164" fontId="2" fillId="8" borderId="8" xfId="0" applyNumberFormat="1" applyFont="1" applyFill="1" applyBorder="1"/>
    <xf numFmtId="164" fontId="2" fillId="8" borderId="10" xfId="0" applyNumberFormat="1" applyFont="1" applyFill="1" applyBorder="1"/>
    <xf numFmtId="0" fontId="2" fillId="0" borderId="13" xfId="0" applyFont="1" applyBorder="1"/>
    <xf numFmtId="164" fontId="2" fillId="9" borderId="10" xfId="0" applyNumberFormat="1" applyFont="1" applyFill="1" applyBorder="1"/>
    <xf numFmtId="0" fontId="3" fillId="4" borderId="13" xfId="0" applyFont="1" applyFill="1" applyBorder="1"/>
    <xf numFmtId="4" fontId="3" fillId="10" borderId="8" xfId="0" applyNumberFormat="1" applyFont="1" applyFill="1" applyBorder="1"/>
    <xf numFmtId="164" fontId="3" fillId="11" borderId="8" xfId="0" applyNumberFormat="1" applyFont="1" applyFill="1" applyBorder="1"/>
    <xf numFmtId="0" fontId="3" fillId="0" borderId="12" xfId="0" applyFont="1" applyBorder="1" applyAlignment="1">
      <alignment vertical="center" wrapText="1"/>
    </xf>
    <xf numFmtId="0" fontId="2" fillId="12" borderId="12" xfId="0" applyFont="1" applyFill="1" applyBorder="1" applyAlignment="1">
      <alignment horizontal="center" vertical="center" wrapText="1"/>
    </xf>
    <xf numFmtId="4" fontId="2" fillId="12" borderId="8" xfId="0" applyNumberFormat="1" applyFont="1" applyFill="1" applyBorder="1"/>
    <xf numFmtId="164" fontId="2" fillId="12" borderId="8" xfId="0" applyNumberFormat="1" applyFont="1" applyFill="1" applyBorder="1"/>
    <xf numFmtId="4" fontId="2" fillId="9" borderId="8" xfId="0" applyNumberFormat="1" applyFont="1" applyFill="1" applyBorder="1"/>
    <xf numFmtId="0" fontId="3" fillId="0" borderId="14" xfId="0" applyFont="1" applyBorder="1"/>
    <xf numFmtId="4" fontId="2" fillId="13" borderId="16" xfId="0" applyNumberFormat="1" applyFont="1" applyFill="1" applyBorder="1"/>
    <xf numFmtId="164" fontId="2" fillId="13" borderId="16" xfId="0" applyNumberFormat="1" applyFont="1" applyFill="1" applyBorder="1"/>
    <xf numFmtId="164" fontId="2" fillId="13" borderId="17" xfId="0" applyNumberFormat="1" applyFont="1" applyFill="1" applyBorder="1"/>
    <xf numFmtId="0" fontId="6" fillId="0" borderId="0" xfId="0" applyFont="1"/>
    <xf numFmtId="0" fontId="1" fillId="0" borderId="0" xfId="2" applyFont="1" applyAlignment="1">
      <alignment horizontal="right" vertical="top"/>
    </xf>
    <xf numFmtId="0" fontId="0" fillId="0" borderId="0" xfId="0" applyAlignment="1">
      <alignment vertical="top"/>
    </xf>
    <xf numFmtId="2" fontId="6" fillId="4" borderId="0" xfId="0" applyNumberFormat="1" applyFont="1" applyFill="1"/>
    <xf numFmtId="0" fontId="6" fillId="4" borderId="0" xfId="0" applyFont="1" applyFill="1"/>
    <xf numFmtId="0" fontId="1" fillId="4" borderId="8" xfId="1" applyFont="1" applyFill="1" applyBorder="1" applyAlignment="1">
      <alignment wrapText="1"/>
    </xf>
    <xf numFmtId="0" fontId="8" fillId="0" borderId="12" xfId="0" applyFont="1" applyBorder="1" applyAlignment="1">
      <alignment vertical="center" wrapText="1"/>
    </xf>
    <xf numFmtId="0" fontId="9" fillId="4" borderId="8" xfId="1" applyFont="1" applyFill="1" applyBorder="1" applyAlignment="1">
      <alignment wrapText="1"/>
    </xf>
    <xf numFmtId="0" fontId="8" fillId="0" borderId="8" xfId="0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3" fillId="0" borderId="11" xfId="0" applyFont="1" applyBorder="1" applyAlignment="1">
      <alignment vertical="center"/>
    </xf>
    <xf numFmtId="0" fontId="2" fillId="5" borderId="12" xfId="0" applyFont="1" applyFill="1" applyBorder="1"/>
    <xf numFmtId="0" fontId="2" fillId="6" borderId="12" xfId="0" applyFont="1" applyFill="1" applyBorder="1"/>
    <xf numFmtId="0" fontId="3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3" fillId="0" borderId="11" xfId="0" applyFont="1" applyBorder="1"/>
    <xf numFmtId="0" fontId="3" fillId="4" borderId="11" xfId="0" applyFont="1" applyFill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3" borderId="7" xfId="0" applyFont="1" applyFill="1" applyBorder="1"/>
    <xf numFmtId="0" fontId="1" fillId="4" borderId="7" xfId="1" applyFont="1" applyFill="1" applyBorder="1"/>
    <xf numFmtId="0" fontId="2" fillId="3" borderId="7" xfId="0" applyFont="1" applyFill="1" applyBorder="1" applyAlignment="1">
      <alignment vertical="center"/>
    </xf>
    <xf numFmtId="0" fontId="3" fillId="7" borderId="7" xfId="0" applyFont="1" applyFill="1" applyBorder="1" applyAlignment="1">
      <alignment horizontal="center"/>
    </xf>
    <xf numFmtId="0" fontId="2" fillId="8" borderId="7" xfId="0" applyFont="1" applyFill="1" applyBorder="1"/>
    <xf numFmtId="0" fontId="2" fillId="8" borderId="7" xfId="0" applyFont="1" applyFill="1" applyBorder="1" applyAlignment="1">
      <alignment vertical="center"/>
    </xf>
    <xf numFmtId="0" fontId="1" fillId="4" borderId="11" xfId="1" applyFont="1" applyFill="1" applyBorder="1"/>
    <xf numFmtId="0" fontId="2" fillId="12" borderId="11" xfId="0" applyFont="1" applyFill="1" applyBorder="1" applyAlignment="1">
      <alignment vertical="center"/>
    </xf>
    <xf numFmtId="0" fontId="2" fillId="5" borderId="11" xfId="0" applyFont="1" applyFill="1" applyBorder="1"/>
    <xf numFmtId="0" fontId="2" fillId="5" borderId="12" xfId="0" applyFont="1" applyFill="1" applyBorder="1"/>
    <xf numFmtId="0" fontId="2" fillId="6" borderId="11" xfId="0" applyFont="1" applyFill="1" applyBorder="1"/>
    <xf numFmtId="0" fontId="2" fillId="6" borderId="12" xfId="0" applyFont="1" applyFill="1" applyBorder="1"/>
    <xf numFmtId="0" fontId="2" fillId="13" borderId="19" xfId="0" applyFont="1" applyFill="1" applyBorder="1"/>
    <xf numFmtId="0" fontId="2" fillId="13" borderId="15" xfId="0" applyFont="1" applyFill="1" applyBorder="1"/>
    <xf numFmtId="0" fontId="1" fillId="0" borderId="0" xfId="2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8" xfId="0" applyFont="1" applyBorder="1"/>
    <xf numFmtId="0" fontId="3" fillId="0" borderId="11" xfId="0" applyFont="1" applyBorder="1"/>
    <xf numFmtId="0" fontId="2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3">
    <cellStyle name="Звичайний" xfId="0" builtinId="0"/>
    <cellStyle name="Звичайний 2" xfId="1" xr:uid="{00000000-0005-0000-0000-000000000000}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56"/>
  <sheetViews>
    <sheetView tabSelected="1" view="pageLayout" topLeftCell="B1" zoomScaleNormal="100" workbookViewId="0">
      <selection activeCell="K3" sqref="K3"/>
    </sheetView>
  </sheetViews>
  <sheetFormatPr defaultColWidth="9.140625" defaultRowHeight="12.75" x14ac:dyDescent="0.2"/>
  <cols>
    <col min="1" max="1" width="0.140625" style="1" bestFit="1" customWidth="1"/>
    <col min="2" max="2" width="9.28515625" style="1" bestFit="1" customWidth="1"/>
    <col min="3" max="3" width="48.140625" style="1" bestFit="1" customWidth="1"/>
    <col min="4" max="4" width="14" style="1" customWidth="1"/>
    <col min="5" max="6" width="17.7109375" style="1" bestFit="1" customWidth="1"/>
    <col min="7" max="7" width="15.42578125" style="1" bestFit="1" customWidth="1"/>
    <col min="8" max="8" width="12.28515625" style="1" bestFit="1" customWidth="1"/>
    <col min="9" max="9" width="12.7109375" style="1" bestFit="1" customWidth="1"/>
    <col min="10" max="10" width="14.5703125" style="1" bestFit="1" customWidth="1"/>
    <col min="11" max="11" width="12" style="1" bestFit="1" customWidth="1"/>
    <col min="12" max="12" width="9.140625" style="1" bestFit="1"/>
    <col min="13" max="16384" width="9.140625" style="1"/>
  </cols>
  <sheetData>
    <row r="1" spans="1:11" ht="12.75" customHeight="1" x14ac:dyDescent="0.2">
      <c r="A1" s="2"/>
      <c r="B1" s="2"/>
      <c r="C1" s="2"/>
      <c r="D1" s="2"/>
      <c r="E1" s="2"/>
      <c r="F1" s="2"/>
      <c r="G1" s="3"/>
      <c r="H1" s="4"/>
      <c r="I1" s="4"/>
      <c r="J1" s="3"/>
      <c r="K1" s="73" t="s">
        <v>135</v>
      </c>
    </row>
    <row r="2" spans="1:11" x14ac:dyDescent="0.2">
      <c r="A2" s="2"/>
      <c r="B2" s="2"/>
      <c r="C2" s="2"/>
      <c r="D2" s="2"/>
      <c r="E2" s="2"/>
      <c r="F2" s="2"/>
      <c r="G2" s="4"/>
      <c r="H2" s="4"/>
      <c r="I2" s="4"/>
      <c r="J2" s="4"/>
      <c r="K2" s="72" t="s">
        <v>147</v>
      </c>
    </row>
    <row r="3" spans="1:11" x14ac:dyDescent="0.2">
      <c r="A3" s="2"/>
      <c r="B3" s="2"/>
      <c r="C3" s="2"/>
      <c r="D3" s="2"/>
      <c r="E3" s="2"/>
      <c r="F3" s="2"/>
      <c r="G3" s="4"/>
      <c r="H3" s="4"/>
      <c r="I3" s="4"/>
      <c r="J3" s="4"/>
      <c r="K3" s="4"/>
    </row>
    <row r="4" spans="1:11" x14ac:dyDescent="0.2">
      <c r="A4" s="2"/>
      <c r="B4" s="2"/>
      <c r="C4" s="2"/>
      <c r="D4" s="2"/>
      <c r="E4" s="2"/>
      <c r="F4" s="2"/>
      <c r="G4" s="4"/>
      <c r="H4" s="4"/>
      <c r="I4" s="4"/>
      <c r="J4" s="4"/>
      <c r="K4" s="4"/>
    </row>
    <row r="5" spans="1:11" x14ac:dyDescent="0.2">
      <c r="A5" s="2"/>
      <c r="B5" s="2"/>
      <c r="C5" s="2"/>
      <c r="D5" s="2"/>
      <c r="E5" s="2"/>
      <c r="F5" s="2"/>
      <c r="G5" s="5"/>
      <c r="H5" s="5"/>
      <c r="I5" s="5"/>
      <c r="J5" s="5"/>
      <c r="K5" s="5"/>
    </row>
    <row r="6" spans="1:11" x14ac:dyDescent="0.2">
      <c r="A6" s="98" t="s">
        <v>142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 x14ac:dyDescent="0.2">
      <c r="A7" s="4" t="s">
        <v>0</v>
      </c>
      <c r="B7" s="99" t="s">
        <v>0</v>
      </c>
      <c r="C7" s="99"/>
      <c r="D7" s="99"/>
      <c r="E7" s="99"/>
      <c r="F7" s="99"/>
      <c r="G7" s="99"/>
      <c r="H7" s="99"/>
      <c r="I7" s="99"/>
      <c r="J7" s="99"/>
      <c r="K7" s="99"/>
    </row>
    <row r="8" spans="1:1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 t="s">
        <v>1</v>
      </c>
    </row>
    <row r="9" spans="1:11" ht="28.5" customHeight="1" x14ac:dyDescent="0.2">
      <c r="A9" s="100"/>
      <c r="B9" s="102" t="s">
        <v>2</v>
      </c>
      <c r="C9" s="104" t="s">
        <v>3</v>
      </c>
      <c r="D9" s="106" t="s">
        <v>143</v>
      </c>
      <c r="E9" s="106" t="s">
        <v>133</v>
      </c>
      <c r="F9" s="106" t="s">
        <v>4</v>
      </c>
      <c r="G9" s="106" t="s">
        <v>144</v>
      </c>
      <c r="H9" s="108" t="s">
        <v>5</v>
      </c>
      <c r="I9" s="109"/>
      <c r="J9" s="108" t="s">
        <v>134</v>
      </c>
      <c r="K9" s="110"/>
    </row>
    <row r="10" spans="1:11" ht="63" customHeight="1" x14ac:dyDescent="0.2">
      <c r="A10" s="101"/>
      <c r="B10" s="103"/>
      <c r="C10" s="105"/>
      <c r="D10" s="107"/>
      <c r="E10" s="107"/>
      <c r="F10" s="107"/>
      <c r="G10" s="107"/>
      <c r="H10" s="6" t="s">
        <v>6</v>
      </c>
      <c r="I10" s="6" t="s">
        <v>7</v>
      </c>
      <c r="J10" s="6" t="s">
        <v>8</v>
      </c>
      <c r="K10" s="7" t="s">
        <v>9</v>
      </c>
    </row>
    <row r="11" spans="1:11" ht="12" customHeight="1" x14ac:dyDescent="0.2">
      <c r="A11" s="79"/>
      <c r="B11" s="81">
        <v>1</v>
      </c>
      <c r="C11" s="77">
        <v>2</v>
      </c>
      <c r="D11" s="78">
        <v>3</v>
      </c>
      <c r="E11" s="78">
        <v>4</v>
      </c>
      <c r="F11" s="78">
        <v>5</v>
      </c>
      <c r="G11" s="78">
        <v>6</v>
      </c>
      <c r="H11" s="6" t="s">
        <v>10</v>
      </c>
      <c r="I11" s="6" t="s">
        <v>11</v>
      </c>
      <c r="J11" s="6" t="s">
        <v>12</v>
      </c>
      <c r="K11" s="7" t="s">
        <v>13</v>
      </c>
    </row>
    <row r="12" spans="1:11" ht="14.25" customHeight="1" x14ac:dyDescent="0.2">
      <c r="A12" s="79"/>
      <c r="B12" s="82"/>
      <c r="C12" s="8" t="s">
        <v>14</v>
      </c>
      <c r="D12" s="9"/>
      <c r="E12" s="9"/>
      <c r="F12" s="9"/>
      <c r="G12" s="9"/>
      <c r="H12" s="10"/>
      <c r="I12" s="10"/>
      <c r="J12" s="10"/>
      <c r="K12" s="11"/>
    </row>
    <row r="13" spans="1:11" x14ac:dyDescent="0.2">
      <c r="A13" s="79"/>
      <c r="B13" s="83">
        <v>10000000</v>
      </c>
      <c r="C13" s="12" t="s">
        <v>15</v>
      </c>
      <c r="D13" s="13">
        <f>D14+D23+D31+D39</f>
        <v>121490313.46999998</v>
      </c>
      <c r="E13" s="13">
        <f>E14+E23+E31+E39</f>
        <v>206616992</v>
      </c>
      <c r="F13" s="13">
        <f>F14+F23+F31+F39</f>
        <v>160612992</v>
      </c>
      <c r="G13" s="13">
        <f>G14+G23+G31+G39</f>
        <v>167229037.75999999</v>
      </c>
      <c r="H13" s="14">
        <f t="shared" ref="H13:H78" si="0">G13/E13*100</f>
        <v>80.936730392435479</v>
      </c>
      <c r="I13" s="14">
        <f t="shared" ref="I13:I78" si="1">G13/F13*100</f>
        <v>104.11924694111919</v>
      </c>
      <c r="J13" s="13">
        <f t="shared" ref="J13:J78" si="2">G13-D13</f>
        <v>45738724.290000007</v>
      </c>
      <c r="K13" s="15">
        <f t="shared" ref="K13:K78" si="3">G13/D13*100</f>
        <v>137.64804204023594</v>
      </c>
    </row>
    <row r="14" spans="1:11" ht="27" x14ac:dyDescent="0.2">
      <c r="A14" s="74"/>
      <c r="B14" s="16">
        <v>11000000</v>
      </c>
      <c r="C14" s="17" t="s">
        <v>16</v>
      </c>
      <c r="D14" s="18">
        <f>D15+D21</f>
        <v>70550690.75999999</v>
      </c>
      <c r="E14" s="18">
        <f>E15+E21</f>
        <v>114574175</v>
      </c>
      <c r="F14" s="18">
        <f>F15+F21</f>
        <v>87374175</v>
      </c>
      <c r="G14" s="18">
        <f>G15+G21</f>
        <v>90782178.88000001</v>
      </c>
      <c r="H14" s="19">
        <f t="shared" si="0"/>
        <v>79.234416376988975</v>
      </c>
      <c r="I14" s="19">
        <f t="shared" si="1"/>
        <v>103.90047045365523</v>
      </c>
      <c r="J14" s="18">
        <f t="shared" si="2"/>
        <v>20231488.12000002</v>
      </c>
      <c r="K14" s="20">
        <f t="shared" si="3"/>
        <v>128.67652733383389</v>
      </c>
    </row>
    <row r="15" spans="1:11" x14ac:dyDescent="0.2">
      <c r="A15" s="74"/>
      <c r="B15" s="16">
        <v>11010000</v>
      </c>
      <c r="C15" s="21" t="s">
        <v>17</v>
      </c>
      <c r="D15" s="18">
        <f>D16+D17+D18+D19+D20</f>
        <v>70544301.75999999</v>
      </c>
      <c r="E15" s="18">
        <f>E16+E17+E18+E19+E20</f>
        <v>114574175</v>
      </c>
      <c r="F15" s="18">
        <f>F16+F17+F18+F19+F20</f>
        <v>87374175</v>
      </c>
      <c r="G15" s="18">
        <f>G16+G17+G18+G19+G20</f>
        <v>90781498.88000001</v>
      </c>
      <c r="H15" s="19">
        <f t="shared" si="0"/>
        <v>79.233822875006538</v>
      </c>
      <c r="I15" s="19">
        <f t="shared" si="1"/>
        <v>103.89969219165734</v>
      </c>
      <c r="J15" s="18">
        <f t="shared" si="2"/>
        <v>20237197.12000002</v>
      </c>
      <c r="K15" s="20">
        <f t="shared" si="3"/>
        <v>128.68721727355009</v>
      </c>
    </row>
    <row r="16" spans="1:11" ht="38.25" x14ac:dyDescent="0.2">
      <c r="A16" s="74"/>
      <c r="B16" s="16">
        <v>11010100</v>
      </c>
      <c r="C16" s="21" t="s">
        <v>18</v>
      </c>
      <c r="D16" s="18">
        <v>51089223.789999999</v>
      </c>
      <c r="E16" s="18">
        <v>87333000</v>
      </c>
      <c r="F16" s="18">
        <v>66933000</v>
      </c>
      <c r="G16" s="18">
        <v>68765472.040000007</v>
      </c>
      <c r="H16" s="19">
        <f t="shared" si="0"/>
        <v>78.739390654162804</v>
      </c>
      <c r="I16" s="19">
        <f t="shared" si="1"/>
        <v>102.7377706661886</v>
      </c>
      <c r="J16" s="18">
        <f t="shared" si="2"/>
        <v>17676248.250000007</v>
      </c>
      <c r="K16" s="20">
        <f t="shared" si="3"/>
        <v>134.59878020980989</v>
      </c>
    </row>
    <row r="17" spans="1:11" ht="63.75" hidden="1" x14ac:dyDescent="0.2">
      <c r="A17" s="74"/>
      <c r="B17" s="16">
        <v>11010200</v>
      </c>
      <c r="C17" s="21" t="s">
        <v>19</v>
      </c>
      <c r="D17" s="18">
        <v>0</v>
      </c>
      <c r="E17" s="18">
        <v>0</v>
      </c>
      <c r="F17" s="18">
        <v>0</v>
      </c>
      <c r="G17" s="18">
        <v>0</v>
      </c>
      <c r="H17" s="19"/>
      <c r="I17" s="19"/>
      <c r="J17" s="18">
        <f t="shared" si="2"/>
        <v>0</v>
      </c>
      <c r="K17" s="20" t="e">
        <f t="shared" si="3"/>
        <v>#DIV/0!</v>
      </c>
    </row>
    <row r="18" spans="1:11" ht="38.25" x14ac:dyDescent="0.2">
      <c r="A18" s="74"/>
      <c r="B18" s="16">
        <v>11010400</v>
      </c>
      <c r="C18" s="21" t="s">
        <v>20</v>
      </c>
      <c r="D18" s="18">
        <v>18512157.780000001</v>
      </c>
      <c r="E18" s="18">
        <v>25254175</v>
      </c>
      <c r="F18" s="18">
        <v>18954175</v>
      </c>
      <c r="G18" s="18">
        <v>20243688.550000001</v>
      </c>
      <c r="H18" s="19">
        <f t="shared" si="0"/>
        <v>80.159769820237642</v>
      </c>
      <c r="I18" s="19">
        <f t="shared" si="1"/>
        <v>106.80332195941</v>
      </c>
      <c r="J18" s="18">
        <f t="shared" si="2"/>
        <v>1731530.7699999996</v>
      </c>
      <c r="K18" s="20">
        <f t="shared" si="3"/>
        <v>109.35347888980664</v>
      </c>
    </row>
    <row r="19" spans="1:11" ht="38.25" x14ac:dyDescent="0.2">
      <c r="A19" s="74"/>
      <c r="B19" s="16">
        <v>11010500</v>
      </c>
      <c r="C19" s="21" t="s">
        <v>21</v>
      </c>
      <c r="D19" s="18">
        <v>697125.71</v>
      </c>
      <c r="E19" s="18">
        <v>1387000</v>
      </c>
      <c r="F19" s="18">
        <v>1037000</v>
      </c>
      <c r="G19" s="18">
        <v>1183180.25</v>
      </c>
      <c r="H19" s="19">
        <f t="shared" si="0"/>
        <v>85.30499279019466</v>
      </c>
      <c r="I19" s="19">
        <f t="shared" si="1"/>
        <v>114.09645612343297</v>
      </c>
      <c r="J19" s="18">
        <f t="shared" si="2"/>
        <v>486054.54000000004</v>
      </c>
      <c r="K19" s="20">
        <f t="shared" si="3"/>
        <v>169.72265303484505</v>
      </c>
    </row>
    <row r="20" spans="1:11" ht="38.25" x14ac:dyDescent="0.2">
      <c r="A20" s="74"/>
      <c r="B20" s="16">
        <v>11011300</v>
      </c>
      <c r="C20" s="71" t="s">
        <v>132</v>
      </c>
      <c r="D20" s="18">
        <v>245794.48</v>
      </c>
      <c r="E20" s="18">
        <v>600000</v>
      </c>
      <c r="F20" s="18">
        <v>450000</v>
      </c>
      <c r="G20" s="18">
        <v>589158.04</v>
      </c>
      <c r="H20" s="19">
        <f t="shared" si="0"/>
        <v>98.193006666666676</v>
      </c>
      <c r="I20" s="19">
        <f t="shared" si="1"/>
        <v>130.92400888888889</v>
      </c>
      <c r="J20" s="18">
        <f t="shared" si="2"/>
        <v>343363.56000000006</v>
      </c>
      <c r="K20" s="20">
        <f t="shared" si="3"/>
        <v>239.69539104376958</v>
      </c>
    </row>
    <row r="21" spans="1:11" x14ac:dyDescent="0.2">
      <c r="A21" s="74"/>
      <c r="B21" s="16">
        <v>11020000</v>
      </c>
      <c r="C21" s="21" t="s">
        <v>22</v>
      </c>
      <c r="D21" s="18">
        <f>D22</f>
        <v>6389</v>
      </c>
      <c r="E21" s="18">
        <f>E22</f>
        <v>0</v>
      </c>
      <c r="F21" s="18">
        <f>F22</f>
        <v>0</v>
      </c>
      <c r="G21" s="18">
        <f>G22</f>
        <v>680</v>
      </c>
      <c r="H21" s="19" t="e">
        <f t="shared" si="0"/>
        <v>#DIV/0!</v>
      </c>
      <c r="I21" s="19" t="e">
        <f t="shared" si="1"/>
        <v>#DIV/0!</v>
      </c>
      <c r="J21" s="18">
        <f t="shared" si="2"/>
        <v>-5709</v>
      </c>
      <c r="K21" s="20">
        <f t="shared" si="3"/>
        <v>10.643293160118954</v>
      </c>
    </row>
    <row r="22" spans="1:11" ht="25.5" x14ac:dyDescent="0.2">
      <c r="A22" s="74"/>
      <c r="B22" s="16">
        <v>11020200</v>
      </c>
      <c r="C22" s="21" t="s">
        <v>23</v>
      </c>
      <c r="D22" s="18">
        <v>6389</v>
      </c>
      <c r="E22" s="18">
        <v>0</v>
      </c>
      <c r="F22" s="18">
        <v>0</v>
      </c>
      <c r="G22" s="18">
        <v>680</v>
      </c>
      <c r="H22" s="19" t="e">
        <f t="shared" si="0"/>
        <v>#DIV/0!</v>
      </c>
      <c r="I22" s="19" t="e">
        <f t="shared" si="1"/>
        <v>#DIV/0!</v>
      </c>
      <c r="J22" s="18">
        <f t="shared" si="2"/>
        <v>-5709</v>
      </c>
      <c r="K22" s="20">
        <f t="shared" si="3"/>
        <v>10.643293160118954</v>
      </c>
    </row>
    <row r="23" spans="1:11" ht="27" x14ac:dyDescent="0.2">
      <c r="A23" s="74"/>
      <c r="B23" s="16">
        <v>13000000</v>
      </c>
      <c r="C23" s="17" t="s">
        <v>24</v>
      </c>
      <c r="D23" s="18">
        <f>D24+D28+D29</f>
        <v>212965.96</v>
      </c>
      <c r="E23" s="18">
        <f>E24+E28+E29</f>
        <v>357000</v>
      </c>
      <c r="F23" s="18">
        <f>F24+F28+F29</f>
        <v>243000</v>
      </c>
      <c r="G23" s="18">
        <f>G24+G28+G29</f>
        <v>206712.8</v>
      </c>
      <c r="H23" s="19">
        <f t="shared" si="0"/>
        <v>57.902745098039212</v>
      </c>
      <c r="I23" s="19">
        <f t="shared" si="1"/>
        <v>85.066995884773661</v>
      </c>
      <c r="J23" s="18">
        <f t="shared" si="2"/>
        <v>-6253.1600000000035</v>
      </c>
      <c r="K23" s="20">
        <f t="shared" si="3"/>
        <v>97.063774886841074</v>
      </c>
    </row>
    <row r="24" spans="1:11" ht="25.5" x14ac:dyDescent="0.2">
      <c r="A24" s="74"/>
      <c r="B24" s="16">
        <v>13010000</v>
      </c>
      <c r="C24" s="21" t="s">
        <v>25</v>
      </c>
      <c r="D24" s="18">
        <f>D25+D26</f>
        <v>59591.19</v>
      </c>
      <c r="E24" s="18">
        <f>E25+E26</f>
        <v>110000</v>
      </c>
      <c r="F24" s="18">
        <f>F25+F26</f>
        <v>86000</v>
      </c>
      <c r="G24" s="18">
        <f>G25+G26</f>
        <v>37917.33</v>
      </c>
      <c r="H24" s="19">
        <f t="shared" si="0"/>
        <v>34.470300000000002</v>
      </c>
      <c r="I24" s="19">
        <f t="shared" si="1"/>
        <v>44.08991860465116</v>
      </c>
      <c r="J24" s="18">
        <f t="shared" si="2"/>
        <v>-21673.86</v>
      </c>
      <c r="K24" s="20">
        <f t="shared" si="3"/>
        <v>63.629086782794573</v>
      </c>
    </row>
    <row r="25" spans="1:11" ht="38.25" x14ac:dyDescent="0.2">
      <c r="A25" s="74"/>
      <c r="B25" s="16">
        <v>13010100</v>
      </c>
      <c r="C25" s="21" t="s">
        <v>26</v>
      </c>
      <c r="D25" s="18">
        <v>21317.82</v>
      </c>
      <c r="E25" s="18">
        <v>50000</v>
      </c>
      <c r="F25" s="18">
        <v>40000</v>
      </c>
      <c r="G25" s="18">
        <v>26162.33</v>
      </c>
      <c r="H25" s="19">
        <f t="shared" si="0"/>
        <v>52.324660000000002</v>
      </c>
      <c r="I25" s="19">
        <f t="shared" si="1"/>
        <v>65.405825000000007</v>
      </c>
      <c r="J25" s="18">
        <f t="shared" si="2"/>
        <v>4844.510000000002</v>
      </c>
      <c r="K25" s="20">
        <f t="shared" si="3"/>
        <v>122.72516608171004</v>
      </c>
    </row>
    <row r="26" spans="1:11" s="22" customFormat="1" ht="51" x14ac:dyDescent="0.2">
      <c r="A26" s="80"/>
      <c r="B26" s="23">
        <v>13010200</v>
      </c>
      <c r="C26" s="24" t="s">
        <v>27</v>
      </c>
      <c r="D26" s="25">
        <v>38273.370000000003</v>
      </c>
      <c r="E26" s="25">
        <v>60000</v>
      </c>
      <c r="F26" s="25">
        <v>46000</v>
      </c>
      <c r="G26" s="25">
        <v>11755</v>
      </c>
      <c r="H26" s="26">
        <f t="shared" si="0"/>
        <v>19.591666666666665</v>
      </c>
      <c r="I26" s="26">
        <f t="shared" si="1"/>
        <v>25.554347826086953</v>
      </c>
      <c r="J26" s="25">
        <f t="shared" si="2"/>
        <v>-26518.370000000003</v>
      </c>
      <c r="K26" s="27">
        <f t="shared" si="3"/>
        <v>30.713260943575126</v>
      </c>
    </row>
    <row r="27" spans="1:11" s="22" customFormat="1" hidden="1" x14ac:dyDescent="0.2">
      <c r="A27" s="80"/>
      <c r="B27" s="84">
        <v>13020000</v>
      </c>
      <c r="C27" s="28" t="s">
        <v>28</v>
      </c>
      <c r="D27" s="25">
        <v>0</v>
      </c>
      <c r="E27" s="25">
        <f>E28</f>
        <v>0</v>
      </c>
      <c r="F27" s="25">
        <f>F28</f>
        <v>0</v>
      </c>
      <c r="G27" s="25">
        <v>0</v>
      </c>
      <c r="H27" s="26" t="e">
        <f t="shared" si="0"/>
        <v>#DIV/0!</v>
      </c>
      <c r="I27" s="26" t="e">
        <f t="shared" si="1"/>
        <v>#DIV/0!</v>
      </c>
      <c r="J27" s="25">
        <f t="shared" si="2"/>
        <v>0</v>
      </c>
      <c r="K27" s="27" t="e">
        <f t="shared" si="3"/>
        <v>#DIV/0!</v>
      </c>
    </row>
    <row r="28" spans="1:11" s="22" customFormat="1" ht="25.5" hidden="1" x14ac:dyDescent="0.2">
      <c r="A28" s="80"/>
      <c r="B28" s="23">
        <v>13020200</v>
      </c>
      <c r="C28" s="24" t="s">
        <v>29</v>
      </c>
      <c r="D28" s="25">
        <v>0</v>
      </c>
      <c r="E28" s="25">
        <v>0</v>
      </c>
      <c r="F28" s="25">
        <v>0</v>
      </c>
      <c r="G28" s="25">
        <v>0</v>
      </c>
      <c r="H28" s="26" t="e">
        <f t="shared" si="0"/>
        <v>#DIV/0!</v>
      </c>
      <c r="I28" s="26" t="e">
        <f t="shared" si="1"/>
        <v>#DIV/0!</v>
      </c>
      <c r="J28" s="25">
        <f t="shared" si="2"/>
        <v>0</v>
      </c>
      <c r="K28" s="27" t="e">
        <f t="shared" si="3"/>
        <v>#DIV/0!</v>
      </c>
    </row>
    <row r="29" spans="1:11" s="22" customFormat="1" x14ac:dyDescent="0.2">
      <c r="A29" s="80"/>
      <c r="B29" s="23">
        <v>13030000</v>
      </c>
      <c r="C29" s="24" t="s">
        <v>30</v>
      </c>
      <c r="D29" s="25">
        <f>D30</f>
        <v>153374.76999999999</v>
      </c>
      <c r="E29" s="25">
        <f>E30</f>
        <v>247000</v>
      </c>
      <c r="F29" s="25">
        <f>F30</f>
        <v>157000</v>
      </c>
      <c r="G29" s="25">
        <f>G30</f>
        <v>168795.47</v>
      </c>
      <c r="H29" s="26">
        <f t="shared" si="0"/>
        <v>68.338246963562753</v>
      </c>
      <c r="I29" s="26">
        <f t="shared" si="1"/>
        <v>107.5130382165605</v>
      </c>
      <c r="J29" s="25">
        <f t="shared" si="2"/>
        <v>15420.700000000012</v>
      </c>
      <c r="K29" s="27">
        <f t="shared" si="3"/>
        <v>110.05426120606407</v>
      </c>
    </row>
    <row r="30" spans="1:11" s="22" customFormat="1" ht="25.5" x14ac:dyDescent="0.2">
      <c r="A30" s="80"/>
      <c r="B30" s="23">
        <v>13030100</v>
      </c>
      <c r="C30" s="24" t="s">
        <v>31</v>
      </c>
      <c r="D30" s="25">
        <v>153374.76999999999</v>
      </c>
      <c r="E30" s="25">
        <v>247000</v>
      </c>
      <c r="F30" s="25">
        <v>157000</v>
      </c>
      <c r="G30" s="25">
        <v>168795.47</v>
      </c>
      <c r="H30" s="26">
        <f t="shared" si="0"/>
        <v>68.338246963562753</v>
      </c>
      <c r="I30" s="26">
        <f t="shared" si="1"/>
        <v>107.5130382165605</v>
      </c>
      <c r="J30" s="25">
        <f t="shared" si="2"/>
        <v>15420.700000000012</v>
      </c>
      <c r="K30" s="27">
        <f t="shared" si="3"/>
        <v>110.05426120606407</v>
      </c>
    </row>
    <row r="31" spans="1:11" s="22" customFormat="1" ht="13.5" x14ac:dyDescent="0.2">
      <c r="A31" s="80"/>
      <c r="B31" s="23">
        <v>14000000</v>
      </c>
      <c r="C31" s="29" t="s">
        <v>32</v>
      </c>
      <c r="D31" s="25">
        <f>D32+D34+D36</f>
        <v>4938072.57</v>
      </c>
      <c r="E31" s="25">
        <f>E32+E34+E36</f>
        <v>8596085</v>
      </c>
      <c r="F31" s="25">
        <f>F32+F34+F36</f>
        <v>6866085</v>
      </c>
      <c r="G31" s="25">
        <f>G32+G34+G36</f>
        <v>7288958.5300000003</v>
      </c>
      <c r="H31" s="26">
        <f t="shared" si="0"/>
        <v>84.79393270308519</v>
      </c>
      <c r="I31" s="26">
        <f t="shared" si="1"/>
        <v>106.15887408909153</v>
      </c>
      <c r="J31" s="25">
        <f t="shared" si="2"/>
        <v>2350885.96</v>
      </c>
      <c r="K31" s="27">
        <f t="shared" si="3"/>
        <v>147.60735948439088</v>
      </c>
    </row>
    <row r="32" spans="1:11" s="22" customFormat="1" ht="25.5" x14ac:dyDescent="0.2">
      <c r="A32" s="80"/>
      <c r="B32" s="23">
        <v>14020000</v>
      </c>
      <c r="C32" s="24" t="s">
        <v>33</v>
      </c>
      <c r="D32" s="25">
        <f t="shared" ref="D32:G34" si="4">D33</f>
        <v>227157.44</v>
      </c>
      <c r="E32" s="25">
        <f t="shared" si="4"/>
        <v>460000</v>
      </c>
      <c r="F32" s="25">
        <f t="shared" si="4"/>
        <v>330000</v>
      </c>
      <c r="G32" s="25">
        <f t="shared" si="4"/>
        <v>330507.01</v>
      </c>
      <c r="H32" s="26">
        <f t="shared" si="0"/>
        <v>71.849350000000001</v>
      </c>
      <c r="I32" s="26">
        <f t="shared" si="1"/>
        <v>100.1536393939394</v>
      </c>
      <c r="J32" s="25">
        <f t="shared" si="2"/>
        <v>103349.57</v>
      </c>
      <c r="K32" s="27">
        <f t="shared" si="3"/>
        <v>145.49688973427416</v>
      </c>
    </row>
    <row r="33" spans="1:11" s="22" customFormat="1" x14ac:dyDescent="0.2">
      <c r="A33" s="80"/>
      <c r="B33" s="23">
        <v>14021900</v>
      </c>
      <c r="C33" s="24" t="s">
        <v>34</v>
      </c>
      <c r="D33" s="25">
        <v>227157.44</v>
      </c>
      <c r="E33" s="25">
        <v>460000</v>
      </c>
      <c r="F33" s="25">
        <v>330000</v>
      </c>
      <c r="G33" s="25">
        <v>330507.01</v>
      </c>
      <c r="H33" s="26">
        <f t="shared" si="0"/>
        <v>71.849350000000001</v>
      </c>
      <c r="I33" s="26">
        <f t="shared" si="1"/>
        <v>100.1536393939394</v>
      </c>
      <c r="J33" s="25">
        <f t="shared" si="2"/>
        <v>103349.57</v>
      </c>
      <c r="K33" s="27">
        <f t="shared" si="3"/>
        <v>145.49688973427416</v>
      </c>
    </row>
    <row r="34" spans="1:11" s="22" customFormat="1" ht="25.5" x14ac:dyDescent="0.2">
      <c r="A34" s="80"/>
      <c r="B34" s="23">
        <v>14030000</v>
      </c>
      <c r="C34" s="24" t="s">
        <v>35</v>
      </c>
      <c r="D34" s="25">
        <f t="shared" si="4"/>
        <v>1468970</v>
      </c>
      <c r="E34" s="25">
        <f t="shared" si="4"/>
        <v>2890000</v>
      </c>
      <c r="F34" s="25">
        <f t="shared" si="4"/>
        <v>2290000</v>
      </c>
      <c r="G34" s="25">
        <f t="shared" si="4"/>
        <v>2430476.08</v>
      </c>
      <c r="H34" s="26">
        <f t="shared" si="0"/>
        <v>84.099518339100342</v>
      </c>
      <c r="I34" s="26">
        <f t="shared" si="1"/>
        <v>106.13432663755459</v>
      </c>
      <c r="J34" s="25">
        <f t="shared" si="2"/>
        <v>961506.08000000007</v>
      </c>
      <c r="K34" s="27">
        <f t="shared" si="3"/>
        <v>165.45443950523156</v>
      </c>
    </row>
    <row r="35" spans="1:11" s="22" customFormat="1" x14ac:dyDescent="0.2">
      <c r="A35" s="80"/>
      <c r="B35" s="23">
        <v>14031900</v>
      </c>
      <c r="C35" s="24" t="s">
        <v>34</v>
      </c>
      <c r="D35" s="25">
        <v>1468970</v>
      </c>
      <c r="E35" s="25">
        <v>2890000</v>
      </c>
      <c r="F35" s="25">
        <v>2290000</v>
      </c>
      <c r="G35" s="25">
        <v>2430476.08</v>
      </c>
      <c r="H35" s="26">
        <f t="shared" si="0"/>
        <v>84.099518339100342</v>
      </c>
      <c r="I35" s="26">
        <f t="shared" si="1"/>
        <v>106.13432663755459</v>
      </c>
      <c r="J35" s="25">
        <f t="shared" si="2"/>
        <v>961506.08000000007</v>
      </c>
      <c r="K35" s="27">
        <f t="shared" si="3"/>
        <v>165.45443950523156</v>
      </c>
    </row>
    <row r="36" spans="1:11" s="22" customFormat="1" ht="25.5" x14ac:dyDescent="0.2">
      <c r="A36" s="80"/>
      <c r="B36" s="23">
        <v>14040000</v>
      </c>
      <c r="C36" s="24" t="s">
        <v>36</v>
      </c>
      <c r="D36" s="25">
        <f>D37+D38</f>
        <v>3241945.13</v>
      </c>
      <c r="E36" s="25">
        <f>E37+E38</f>
        <v>5246085</v>
      </c>
      <c r="F36" s="25">
        <f>F37+F38</f>
        <v>4246085</v>
      </c>
      <c r="G36" s="25">
        <f>G37+G38</f>
        <v>4527975.4400000004</v>
      </c>
      <c r="H36" s="26">
        <f t="shared" si="0"/>
        <v>86.311514967828401</v>
      </c>
      <c r="I36" s="26">
        <f t="shared" si="1"/>
        <v>106.63883177091368</v>
      </c>
      <c r="J36" s="25">
        <f t="shared" si="2"/>
        <v>1286030.3100000005</v>
      </c>
      <c r="K36" s="27">
        <f t="shared" si="3"/>
        <v>139.66847859636664</v>
      </c>
    </row>
    <row r="37" spans="1:11" s="22" customFormat="1" ht="76.5" x14ac:dyDescent="0.2">
      <c r="A37" s="80"/>
      <c r="B37" s="23">
        <v>14040100</v>
      </c>
      <c r="C37" s="24" t="s">
        <v>37</v>
      </c>
      <c r="D37" s="25">
        <v>1608931.14</v>
      </c>
      <c r="E37" s="25">
        <v>2680000</v>
      </c>
      <c r="F37" s="25">
        <v>2280000</v>
      </c>
      <c r="G37" s="25">
        <v>2461463.2400000002</v>
      </c>
      <c r="H37" s="26">
        <f t="shared" si="0"/>
        <v>91.845643283582106</v>
      </c>
      <c r="I37" s="26">
        <f t="shared" si="1"/>
        <v>107.95891403508773</v>
      </c>
      <c r="J37" s="25">
        <f t="shared" si="2"/>
        <v>852532.10000000033</v>
      </c>
      <c r="K37" s="27">
        <f t="shared" si="3"/>
        <v>152.98748211188206</v>
      </c>
    </row>
    <row r="38" spans="1:11" ht="63.75" x14ac:dyDescent="0.2">
      <c r="A38" s="74"/>
      <c r="B38" s="16">
        <v>14040200</v>
      </c>
      <c r="C38" s="21" t="s">
        <v>38</v>
      </c>
      <c r="D38" s="18">
        <v>1633013.99</v>
      </c>
      <c r="E38" s="18">
        <v>2566085</v>
      </c>
      <c r="F38" s="18">
        <v>1966085</v>
      </c>
      <c r="G38" s="18">
        <v>2066512.2</v>
      </c>
      <c r="H38" s="19">
        <f t="shared" si="0"/>
        <v>80.531712706321102</v>
      </c>
      <c r="I38" s="19">
        <f t="shared" si="1"/>
        <v>105.10797854619713</v>
      </c>
      <c r="J38" s="18">
        <f t="shared" si="2"/>
        <v>433498.20999999996</v>
      </c>
      <c r="K38" s="20">
        <f t="shared" si="3"/>
        <v>126.54589689093845</v>
      </c>
    </row>
    <row r="39" spans="1:11" ht="13.5" x14ac:dyDescent="0.2">
      <c r="A39" s="74"/>
      <c r="B39" s="16">
        <v>18000000</v>
      </c>
      <c r="C39" s="17" t="s">
        <v>39</v>
      </c>
      <c r="D39" s="18">
        <f>D40+D51+D54</f>
        <v>45788584.179999992</v>
      </c>
      <c r="E39" s="18">
        <f>E40+E51+E54</f>
        <v>83089732</v>
      </c>
      <c r="F39" s="18">
        <f>F40+F51+F54</f>
        <v>66129732</v>
      </c>
      <c r="G39" s="18">
        <f>G40+G51+G54</f>
        <v>68951187.549999997</v>
      </c>
      <c r="H39" s="19">
        <f t="shared" si="0"/>
        <v>82.984005231837784</v>
      </c>
      <c r="I39" s="19">
        <f t="shared" si="1"/>
        <v>104.26654617320996</v>
      </c>
      <c r="J39" s="18">
        <f t="shared" si="2"/>
        <v>23162603.370000005</v>
      </c>
      <c r="K39" s="20">
        <f t="shared" si="3"/>
        <v>150.58597854641073</v>
      </c>
    </row>
    <row r="40" spans="1:11" x14ac:dyDescent="0.2">
      <c r="A40" s="74"/>
      <c r="B40" s="16">
        <v>18010000</v>
      </c>
      <c r="C40" s="21" t="s">
        <v>40</v>
      </c>
      <c r="D40" s="18">
        <f>D41+D42+D43+D44+D45+D46+D47+D48+D49+D50</f>
        <v>21422257.959999997</v>
      </c>
      <c r="E40" s="18">
        <f>E41+E42+E43+E44+E45+E46+E47+E48+E49+E50</f>
        <v>34903744</v>
      </c>
      <c r="F40" s="18">
        <f>F41+F42+F43+F44+F45+F46+F47+F48+F49+F50</f>
        <v>28783744</v>
      </c>
      <c r="G40" s="18">
        <f>G41+G42+G43+G44+G45+G46+G47+G48+G49+G50</f>
        <v>33107739.18</v>
      </c>
      <c r="H40" s="19">
        <f t="shared" si="0"/>
        <v>94.854406392620803</v>
      </c>
      <c r="I40" s="19">
        <f t="shared" si="1"/>
        <v>115.02235143558808</v>
      </c>
      <c r="J40" s="18">
        <f t="shared" si="2"/>
        <v>11685481.220000003</v>
      </c>
      <c r="K40" s="20">
        <f t="shared" si="3"/>
        <v>154.5483171840211</v>
      </c>
    </row>
    <row r="41" spans="1:11" ht="38.25" x14ac:dyDescent="0.2">
      <c r="A41" s="74"/>
      <c r="B41" s="16">
        <v>18010100</v>
      </c>
      <c r="C41" s="21" t="s">
        <v>41</v>
      </c>
      <c r="D41" s="18">
        <v>12528.84</v>
      </c>
      <c r="E41" s="18">
        <v>40000</v>
      </c>
      <c r="F41" s="18">
        <v>30000</v>
      </c>
      <c r="G41" s="18">
        <v>22866.06</v>
      </c>
      <c r="H41" s="19">
        <f t="shared" si="0"/>
        <v>57.165149999999997</v>
      </c>
      <c r="I41" s="19">
        <f t="shared" si="1"/>
        <v>76.220200000000006</v>
      </c>
      <c r="J41" s="18">
        <f t="shared" si="2"/>
        <v>10337.220000000001</v>
      </c>
      <c r="K41" s="20">
        <f t="shared" si="3"/>
        <v>182.5073989291906</v>
      </c>
    </row>
    <row r="42" spans="1:11" ht="38.25" x14ac:dyDescent="0.2">
      <c r="A42" s="74"/>
      <c r="B42" s="16">
        <v>18010200</v>
      </c>
      <c r="C42" s="21" t="s">
        <v>42</v>
      </c>
      <c r="D42" s="18">
        <v>29635.86</v>
      </c>
      <c r="E42" s="18">
        <v>117000</v>
      </c>
      <c r="F42" s="18">
        <v>117000</v>
      </c>
      <c r="G42" s="18">
        <v>14507.62</v>
      </c>
      <c r="H42" s="19">
        <f t="shared" si="0"/>
        <v>12.399675213675215</v>
      </c>
      <c r="I42" s="19">
        <f t="shared" si="1"/>
        <v>12.399675213675215</v>
      </c>
      <c r="J42" s="18">
        <f t="shared" si="2"/>
        <v>-15128.24</v>
      </c>
      <c r="K42" s="20">
        <f t="shared" si="3"/>
        <v>48.952923923921901</v>
      </c>
    </row>
    <row r="43" spans="1:11" ht="38.25" x14ac:dyDescent="0.2">
      <c r="A43" s="74"/>
      <c r="B43" s="16">
        <v>18010300</v>
      </c>
      <c r="C43" s="21" t="s">
        <v>43</v>
      </c>
      <c r="D43" s="18">
        <v>896624.58</v>
      </c>
      <c r="E43" s="18">
        <v>1750000</v>
      </c>
      <c r="F43" s="18">
        <v>1600000</v>
      </c>
      <c r="G43" s="18">
        <v>1496482.74</v>
      </c>
      <c r="H43" s="19">
        <f t="shared" si="0"/>
        <v>85.513299428571429</v>
      </c>
      <c r="I43" s="19">
        <f t="shared" si="1"/>
        <v>93.530171250000009</v>
      </c>
      <c r="J43" s="18">
        <f t="shared" si="2"/>
        <v>599858.16</v>
      </c>
      <c r="K43" s="20">
        <f t="shared" si="3"/>
        <v>166.90181971143375</v>
      </c>
    </row>
    <row r="44" spans="1:11" ht="38.25" x14ac:dyDescent="0.2">
      <c r="A44" s="74"/>
      <c r="B44" s="16">
        <v>18010400</v>
      </c>
      <c r="C44" s="21" t="s">
        <v>44</v>
      </c>
      <c r="D44" s="18">
        <v>1115175.82</v>
      </c>
      <c r="E44" s="18">
        <v>2060000</v>
      </c>
      <c r="F44" s="18">
        <v>1710000</v>
      </c>
      <c r="G44" s="18">
        <v>1854508.5</v>
      </c>
      <c r="H44" s="19">
        <f t="shared" si="0"/>
        <v>90.024684466019423</v>
      </c>
      <c r="I44" s="19">
        <f t="shared" si="1"/>
        <v>108.45078947368421</v>
      </c>
      <c r="J44" s="18">
        <f t="shared" si="2"/>
        <v>739332.67999999993</v>
      </c>
      <c r="K44" s="20">
        <f t="shared" si="3"/>
        <v>166.29740949727548</v>
      </c>
    </row>
    <row r="45" spans="1:11" x14ac:dyDescent="0.2">
      <c r="A45" s="74"/>
      <c r="B45" s="16">
        <v>18010500</v>
      </c>
      <c r="C45" s="21" t="s">
        <v>45</v>
      </c>
      <c r="D45" s="18">
        <v>1131738.4099999999</v>
      </c>
      <c r="E45" s="18">
        <v>2190000</v>
      </c>
      <c r="F45" s="18">
        <v>1680000</v>
      </c>
      <c r="G45" s="18">
        <v>1760233.95</v>
      </c>
      <c r="H45" s="19">
        <f t="shared" si="0"/>
        <v>80.375979452054793</v>
      </c>
      <c r="I45" s="19">
        <f t="shared" si="1"/>
        <v>104.77583035714287</v>
      </c>
      <c r="J45" s="18">
        <f t="shared" si="2"/>
        <v>628495.54</v>
      </c>
      <c r="K45" s="20">
        <f t="shared" si="3"/>
        <v>155.53364049913267</v>
      </c>
    </row>
    <row r="46" spans="1:11" x14ac:dyDescent="0.2">
      <c r="A46" s="74"/>
      <c r="B46" s="16">
        <v>18010600</v>
      </c>
      <c r="C46" s="21" t="s">
        <v>46</v>
      </c>
      <c r="D46" s="18">
        <v>15154780.119999999</v>
      </c>
      <c r="E46" s="18">
        <v>24209744</v>
      </c>
      <c r="F46" s="18">
        <v>19609744</v>
      </c>
      <c r="G46" s="18">
        <v>24096030.989999998</v>
      </c>
      <c r="H46" s="19">
        <f t="shared" si="0"/>
        <v>99.530300650845376</v>
      </c>
      <c r="I46" s="19">
        <f t="shared" si="1"/>
        <v>122.87784577911877</v>
      </c>
      <c r="J46" s="18">
        <f t="shared" si="2"/>
        <v>8941250.8699999992</v>
      </c>
      <c r="K46" s="20">
        <f t="shared" si="3"/>
        <v>158.99954205340197</v>
      </c>
    </row>
    <row r="47" spans="1:11" x14ac:dyDescent="0.2">
      <c r="A47" s="74"/>
      <c r="B47" s="16">
        <v>18010700</v>
      </c>
      <c r="C47" s="21" t="s">
        <v>47</v>
      </c>
      <c r="D47" s="18">
        <v>737870.14</v>
      </c>
      <c r="E47" s="18">
        <v>1020000</v>
      </c>
      <c r="F47" s="18">
        <v>1020000</v>
      </c>
      <c r="G47" s="18">
        <v>846722.26</v>
      </c>
      <c r="H47" s="19">
        <f t="shared" si="0"/>
        <v>83.011986274509809</v>
      </c>
      <c r="I47" s="19">
        <f t="shared" si="1"/>
        <v>83.011986274509809</v>
      </c>
      <c r="J47" s="18">
        <f t="shared" si="2"/>
        <v>108852.12</v>
      </c>
      <c r="K47" s="20">
        <f t="shared" si="3"/>
        <v>114.75220558457617</v>
      </c>
    </row>
    <row r="48" spans="1:11" x14ac:dyDescent="0.2">
      <c r="A48" s="74"/>
      <c r="B48" s="16">
        <v>18010900</v>
      </c>
      <c r="C48" s="21" t="s">
        <v>48</v>
      </c>
      <c r="D48" s="18">
        <v>2248070.86</v>
      </c>
      <c r="E48" s="18">
        <v>3380000</v>
      </c>
      <c r="F48" s="18">
        <v>2880000</v>
      </c>
      <c r="G48" s="18">
        <v>2933053.73</v>
      </c>
      <c r="H48" s="19">
        <f t="shared" si="0"/>
        <v>86.776737573964496</v>
      </c>
      <c r="I48" s="19">
        <f t="shared" si="1"/>
        <v>101.84214340277778</v>
      </c>
      <c r="J48" s="18">
        <f t="shared" si="2"/>
        <v>684982.87000000011</v>
      </c>
      <c r="K48" s="20">
        <f t="shared" si="3"/>
        <v>130.46980778888795</v>
      </c>
    </row>
    <row r="49" spans="1:11" x14ac:dyDescent="0.2">
      <c r="A49" s="74"/>
      <c r="B49" s="16">
        <v>18011000</v>
      </c>
      <c r="C49" s="21" t="s">
        <v>49</v>
      </c>
      <c r="D49" s="18">
        <v>39583.33</v>
      </c>
      <c r="E49" s="18">
        <v>25000</v>
      </c>
      <c r="F49" s="18">
        <v>25000</v>
      </c>
      <c r="G49" s="18">
        <v>2083.33</v>
      </c>
      <c r="H49" s="19">
        <f t="shared" si="0"/>
        <v>8.3333200000000005</v>
      </c>
      <c r="I49" s="19">
        <f t="shared" si="1"/>
        <v>8.3333200000000005</v>
      </c>
      <c r="J49" s="18">
        <f t="shared" si="2"/>
        <v>-37500</v>
      </c>
      <c r="K49" s="20">
        <f t="shared" si="3"/>
        <v>5.2631499168968343</v>
      </c>
    </row>
    <row r="50" spans="1:11" x14ac:dyDescent="0.2">
      <c r="A50" s="74"/>
      <c r="B50" s="16">
        <v>18011100</v>
      </c>
      <c r="C50" s="21" t="s">
        <v>50</v>
      </c>
      <c r="D50" s="18">
        <v>56250</v>
      </c>
      <c r="E50" s="18">
        <v>112000</v>
      </c>
      <c r="F50" s="18">
        <v>112000</v>
      </c>
      <c r="G50" s="18">
        <v>81250</v>
      </c>
      <c r="H50" s="19">
        <f t="shared" si="0"/>
        <v>72.544642857142861</v>
      </c>
      <c r="I50" s="19">
        <f t="shared" si="1"/>
        <v>72.544642857142861</v>
      </c>
      <c r="J50" s="18">
        <f t="shared" si="2"/>
        <v>25000</v>
      </c>
      <c r="K50" s="20">
        <f t="shared" si="3"/>
        <v>144.44444444444443</v>
      </c>
    </row>
    <row r="51" spans="1:11" hidden="1" x14ac:dyDescent="0.2">
      <c r="A51" s="74"/>
      <c r="B51" s="16">
        <v>18030000</v>
      </c>
      <c r="C51" s="21" t="s">
        <v>51</v>
      </c>
      <c r="D51" s="18">
        <f>D52+D53</f>
        <v>0</v>
      </c>
      <c r="E51" s="18">
        <v>0</v>
      </c>
      <c r="F51" s="18">
        <v>0</v>
      </c>
      <c r="G51" s="18">
        <f>G52+G53</f>
        <v>0</v>
      </c>
      <c r="H51" s="19" t="e">
        <f t="shared" si="0"/>
        <v>#DIV/0!</v>
      </c>
      <c r="I51" s="19" t="e">
        <f t="shared" si="1"/>
        <v>#DIV/0!</v>
      </c>
      <c r="J51" s="18">
        <f t="shared" si="2"/>
        <v>0</v>
      </c>
      <c r="K51" s="20" t="e">
        <f t="shared" si="3"/>
        <v>#DIV/0!</v>
      </c>
    </row>
    <row r="52" spans="1:11" hidden="1" x14ac:dyDescent="0.2">
      <c r="A52" s="74"/>
      <c r="B52" s="16">
        <v>18030100</v>
      </c>
      <c r="C52" s="21" t="s">
        <v>52</v>
      </c>
      <c r="D52" s="18">
        <v>0</v>
      </c>
      <c r="E52" s="18">
        <v>0</v>
      </c>
      <c r="F52" s="18">
        <v>0</v>
      </c>
      <c r="G52" s="18">
        <v>0</v>
      </c>
      <c r="H52" s="19" t="e">
        <f t="shared" si="0"/>
        <v>#DIV/0!</v>
      </c>
      <c r="I52" s="19" t="e">
        <f t="shared" si="1"/>
        <v>#DIV/0!</v>
      </c>
      <c r="J52" s="18">
        <f t="shared" si="2"/>
        <v>0</v>
      </c>
      <c r="K52" s="20" t="e">
        <f t="shared" si="3"/>
        <v>#DIV/0!</v>
      </c>
    </row>
    <row r="53" spans="1:11" hidden="1" x14ac:dyDescent="0.2">
      <c r="A53" s="74"/>
      <c r="B53" s="16">
        <v>18030200</v>
      </c>
      <c r="C53" s="21" t="s">
        <v>53</v>
      </c>
      <c r="D53" s="18">
        <v>0</v>
      </c>
      <c r="E53" s="18">
        <v>0</v>
      </c>
      <c r="F53" s="18">
        <v>0</v>
      </c>
      <c r="G53" s="18">
        <v>0</v>
      </c>
      <c r="H53" s="19" t="e">
        <f t="shared" si="0"/>
        <v>#DIV/0!</v>
      </c>
      <c r="I53" s="19" t="e">
        <f t="shared" si="1"/>
        <v>#DIV/0!</v>
      </c>
      <c r="J53" s="18">
        <f t="shared" si="2"/>
        <v>0</v>
      </c>
      <c r="K53" s="20" t="e">
        <f t="shared" si="3"/>
        <v>#DIV/0!</v>
      </c>
    </row>
    <row r="54" spans="1:11" x14ac:dyDescent="0.2">
      <c r="A54" s="74"/>
      <c r="B54" s="16">
        <v>18050000</v>
      </c>
      <c r="C54" s="21" t="s">
        <v>54</v>
      </c>
      <c r="D54" s="18">
        <f>D55+D56+D57</f>
        <v>24366326.219999999</v>
      </c>
      <c r="E54" s="18">
        <f>E55+E56+E57</f>
        <v>48185988</v>
      </c>
      <c r="F54" s="18">
        <f>F55+F56+F57</f>
        <v>37345988</v>
      </c>
      <c r="G54" s="18">
        <f>G55+G56+G57</f>
        <v>35843448.369999997</v>
      </c>
      <c r="H54" s="19">
        <f t="shared" si="0"/>
        <v>74.385625070092985</v>
      </c>
      <c r="I54" s="19">
        <f t="shared" si="1"/>
        <v>95.976704030430255</v>
      </c>
      <c r="J54" s="18">
        <f t="shared" si="2"/>
        <v>11477122.149999999</v>
      </c>
      <c r="K54" s="20">
        <f t="shared" si="3"/>
        <v>147.102390595836</v>
      </c>
    </row>
    <row r="55" spans="1:11" x14ac:dyDescent="0.2">
      <c r="A55" s="74"/>
      <c r="B55" s="16">
        <v>18050300</v>
      </c>
      <c r="C55" s="21" t="s">
        <v>55</v>
      </c>
      <c r="D55" s="18">
        <v>1143872.82</v>
      </c>
      <c r="E55" s="18">
        <v>2355000</v>
      </c>
      <c r="F55" s="18">
        <v>1915000</v>
      </c>
      <c r="G55" s="18">
        <v>1978971.18</v>
      </c>
      <c r="H55" s="19">
        <f t="shared" si="0"/>
        <v>84.032746496815278</v>
      </c>
      <c r="I55" s="19">
        <f t="shared" si="1"/>
        <v>103.3405315926893</v>
      </c>
      <c r="J55" s="18">
        <f t="shared" si="2"/>
        <v>835098.35999999987</v>
      </c>
      <c r="K55" s="20">
        <f t="shared" si="3"/>
        <v>173.00622459059738</v>
      </c>
    </row>
    <row r="56" spans="1:11" x14ac:dyDescent="0.2">
      <c r="A56" s="74"/>
      <c r="B56" s="16">
        <v>18050400</v>
      </c>
      <c r="C56" s="21" t="s">
        <v>56</v>
      </c>
      <c r="D56" s="18">
        <v>15351690.789999999</v>
      </c>
      <c r="E56" s="18">
        <v>23950000</v>
      </c>
      <c r="F56" s="18">
        <v>17750000</v>
      </c>
      <c r="G56" s="18">
        <v>18260352.27</v>
      </c>
      <c r="H56" s="19">
        <f t="shared" si="0"/>
        <v>76.243642045929022</v>
      </c>
      <c r="I56" s="19">
        <f t="shared" si="1"/>
        <v>102.87522405633803</v>
      </c>
      <c r="J56" s="18">
        <f t="shared" si="2"/>
        <v>2908661.4800000004</v>
      </c>
      <c r="K56" s="20">
        <f t="shared" si="3"/>
        <v>118.94684774327715</v>
      </c>
    </row>
    <row r="57" spans="1:11" ht="51" x14ac:dyDescent="0.2">
      <c r="A57" s="74"/>
      <c r="B57" s="16">
        <v>18050500</v>
      </c>
      <c r="C57" s="21" t="s">
        <v>57</v>
      </c>
      <c r="D57" s="18">
        <v>7870762.6100000003</v>
      </c>
      <c r="E57" s="18">
        <v>21880988</v>
      </c>
      <c r="F57" s="18">
        <v>17680988</v>
      </c>
      <c r="G57" s="18">
        <v>15604124.92</v>
      </c>
      <c r="H57" s="19">
        <f t="shared" si="0"/>
        <v>71.313621304485892</v>
      </c>
      <c r="I57" s="19">
        <f t="shared" si="1"/>
        <v>88.253693289085433</v>
      </c>
      <c r="J57" s="18">
        <f t="shared" si="2"/>
        <v>7733362.3099999996</v>
      </c>
      <c r="K57" s="20">
        <f t="shared" si="3"/>
        <v>198.25429495452664</v>
      </c>
    </row>
    <row r="58" spans="1:11" x14ac:dyDescent="0.2">
      <c r="A58" s="74"/>
      <c r="B58" s="85">
        <v>20000000</v>
      </c>
      <c r="C58" s="12" t="s">
        <v>58</v>
      </c>
      <c r="D58" s="13">
        <f>D59+D69+D81</f>
        <v>4714808.97</v>
      </c>
      <c r="E58" s="13">
        <f>E59+E69+E81</f>
        <v>6637100</v>
      </c>
      <c r="F58" s="13">
        <f>F59+F69+F81</f>
        <v>5330080</v>
      </c>
      <c r="G58" s="13">
        <f>G59+G69+G81</f>
        <v>5472196.1299999999</v>
      </c>
      <c r="H58" s="14">
        <f t="shared" si="0"/>
        <v>82.448601497642045</v>
      </c>
      <c r="I58" s="14">
        <f t="shared" si="1"/>
        <v>102.66630388286855</v>
      </c>
      <c r="J58" s="13">
        <f t="shared" si="2"/>
        <v>757387.16000000015</v>
      </c>
      <c r="K58" s="15">
        <f t="shared" si="3"/>
        <v>116.06400524006808</v>
      </c>
    </row>
    <row r="59" spans="1:11" ht="13.5" x14ac:dyDescent="0.2">
      <c r="A59" s="74"/>
      <c r="B59" s="16">
        <v>21000000</v>
      </c>
      <c r="C59" s="17" t="s">
        <v>59</v>
      </c>
      <c r="D59" s="18">
        <f>D60+D62</f>
        <v>1240886.77</v>
      </c>
      <c r="E59" s="18">
        <f>E60+E62</f>
        <v>2212000</v>
      </c>
      <c r="F59" s="18">
        <f>F60+F62</f>
        <v>1869000</v>
      </c>
      <c r="G59" s="18">
        <f>G60+G62</f>
        <v>2209145.16</v>
      </c>
      <c r="H59" s="19">
        <f t="shared" si="0"/>
        <v>99.870938517179027</v>
      </c>
      <c r="I59" s="19">
        <f t="shared" si="1"/>
        <v>118.19931300160516</v>
      </c>
      <c r="J59" s="18">
        <f t="shared" si="2"/>
        <v>968258.39000000013</v>
      </c>
      <c r="K59" s="20">
        <f t="shared" si="3"/>
        <v>178.02955220483173</v>
      </c>
    </row>
    <row r="60" spans="1:11" ht="63.75" hidden="1" x14ac:dyDescent="0.2">
      <c r="A60" s="74"/>
      <c r="B60" s="16">
        <v>21010000</v>
      </c>
      <c r="C60" s="21" t="s">
        <v>60</v>
      </c>
      <c r="D60" s="18">
        <v>0</v>
      </c>
      <c r="E60" s="18">
        <v>0</v>
      </c>
      <c r="F60" s="18">
        <v>0</v>
      </c>
      <c r="G60" s="18">
        <v>0</v>
      </c>
      <c r="H60" s="19" t="e">
        <f t="shared" si="0"/>
        <v>#DIV/0!</v>
      </c>
      <c r="I60" s="19" t="e">
        <f t="shared" si="1"/>
        <v>#DIV/0!</v>
      </c>
      <c r="J60" s="18">
        <f t="shared" si="2"/>
        <v>0</v>
      </c>
      <c r="K60" s="20" t="e">
        <f t="shared" si="3"/>
        <v>#DIV/0!</v>
      </c>
    </row>
    <row r="61" spans="1:11" ht="38.25" hidden="1" x14ac:dyDescent="0.2">
      <c r="A61" s="74"/>
      <c r="B61" s="16">
        <v>21010300</v>
      </c>
      <c r="C61" s="21" t="s">
        <v>61</v>
      </c>
      <c r="D61" s="18">
        <v>0</v>
      </c>
      <c r="E61" s="18">
        <v>0</v>
      </c>
      <c r="F61" s="18">
        <v>0</v>
      </c>
      <c r="G61" s="18">
        <v>0</v>
      </c>
      <c r="H61" s="19" t="e">
        <f t="shared" si="0"/>
        <v>#DIV/0!</v>
      </c>
      <c r="I61" s="19" t="e">
        <f t="shared" si="1"/>
        <v>#DIV/0!</v>
      </c>
      <c r="J61" s="18">
        <f t="shared" si="2"/>
        <v>0</v>
      </c>
      <c r="K61" s="20" t="e">
        <f t="shared" si="3"/>
        <v>#DIV/0!</v>
      </c>
    </row>
    <row r="62" spans="1:11" x14ac:dyDescent="0.2">
      <c r="A62" s="74"/>
      <c r="B62" s="16">
        <v>21080000</v>
      </c>
      <c r="C62" s="21" t="s">
        <v>62</v>
      </c>
      <c r="D62" s="18">
        <f>D63+D65+D66+D67</f>
        <v>1240886.77</v>
      </c>
      <c r="E62" s="18">
        <f>E63+E65+E66+E67</f>
        <v>2212000</v>
      </c>
      <c r="F62" s="18">
        <f>F63+F65+F66+F67</f>
        <v>1869000</v>
      </c>
      <c r="G62" s="18">
        <f>G63+G65+G66+G67+G68</f>
        <v>2209145.16</v>
      </c>
      <c r="H62" s="19">
        <f t="shared" si="0"/>
        <v>99.870938517179027</v>
      </c>
      <c r="I62" s="19">
        <f t="shared" si="1"/>
        <v>118.19931300160516</v>
      </c>
      <c r="J62" s="18">
        <f t="shared" si="2"/>
        <v>968258.39000000013</v>
      </c>
      <c r="K62" s="20">
        <f t="shared" si="3"/>
        <v>178.02955220483173</v>
      </c>
    </row>
    <row r="63" spans="1:11" x14ac:dyDescent="0.2">
      <c r="A63" s="74"/>
      <c r="B63" s="16">
        <v>21080500</v>
      </c>
      <c r="C63" s="21" t="s">
        <v>62</v>
      </c>
      <c r="D63" s="18">
        <v>3961.61</v>
      </c>
      <c r="E63" s="18">
        <v>0</v>
      </c>
      <c r="F63" s="18">
        <v>0</v>
      </c>
      <c r="G63" s="18">
        <v>0</v>
      </c>
      <c r="H63" s="19"/>
      <c r="I63" s="19"/>
      <c r="J63" s="18">
        <f t="shared" si="2"/>
        <v>-3961.61</v>
      </c>
      <c r="K63" s="20"/>
    </row>
    <row r="64" spans="1:11" ht="63.75" hidden="1" x14ac:dyDescent="0.2">
      <c r="A64" s="74"/>
      <c r="B64" s="16">
        <v>21080900</v>
      </c>
      <c r="C64" s="21" t="s">
        <v>63</v>
      </c>
      <c r="D64" s="18">
        <v>0</v>
      </c>
      <c r="E64" s="18">
        <v>0</v>
      </c>
      <c r="F64" s="18">
        <v>0</v>
      </c>
      <c r="G64" s="18">
        <v>0</v>
      </c>
      <c r="H64" s="19" t="e">
        <f t="shared" si="0"/>
        <v>#DIV/0!</v>
      </c>
      <c r="I64" s="19"/>
      <c r="J64" s="18">
        <f t="shared" si="2"/>
        <v>0</v>
      </c>
      <c r="K64" s="20" t="e">
        <f t="shared" si="3"/>
        <v>#DIV/0!</v>
      </c>
    </row>
    <row r="65" spans="1:11" x14ac:dyDescent="0.2">
      <c r="A65" s="74"/>
      <c r="B65" s="16">
        <v>21081100</v>
      </c>
      <c r="C65" s="21" t="s">
        <v>64</v>
      </c>
      <c r="D65" s="18">
        <v>1139344.72</v>
      </c>
      <c r="E65" s="18">
        <v>2080000</v>
      </c>
      <c r="F65" s="18">
        <v>1780000</v>
      </c>
      <c r="G65" s="18">
        <v>2166758.7400000002</v>
      </c>
      <c r="H65" s="19">
        <f t="shared" si="0"/>
        <v>104.17109326923078</v>
      </c>
      <c r="I65" s="19">
        <f t="shared" si="1"/>
        <v>121.72801910112361</v>
      </c>
      <c r="J65" s="18">
        <f t="shared" si="2"/>
        <v>1027414.0200000003</v>
      </c>
      <c r="K65" s="20">
        <f t="shared" si="3"/>
        <v>190.17587056531934</v>
      </c>
    </row>
    <row r="66" spans="1:11" ht="38.25" x14ac:dyDescent="0.2">
      <c r="A66" s="74"/>
      <c r="B66" s="16">
        <v>21081500</v>
      </c>
      <c r="C66" s="21" t="s">
        <v>65</v>
      </c>
      <c r="D66" s="18">
        <v>95580.44</v>
      </c>
      <c r="E66" s="18">
        <v>130000</v>
      </c>
      <c r="F66" s="18">
        <v>87000</v>
      </c>
      <c r="G66" s="18">
        <v>38586.42</v>
      </c>
      <c r="H66" s="19">
        <f t="shared" si="0"/>
        <v>29.681861538461536</v>
      </c>
      <c r="I66" s="19">
        <f t="shared" si="1"/>
        <v>44.352206896551721</v>
      </c>
      <c r="J66" s="18">
        <f t="shared" si="2"/>
        <v>-56994.020000000004</v>
      </c>
      <c r="K66" s="20">
        <f t="shared" si="3"/>
        <v>40.370623947744953</v>
      </c>
    </row>
    <row r="67" spans="1:11" x14ac:dyDescent="0.2">
      <c r="A67" s="74"/>
      <c r="B67" s="16">
        <v>21081700</v>
      </c>
      <c r="C67" s="21" t="s">
        <v>66</v>
      </c>
      <c r="D67" s="18">
        <v>2000</v>
      </c>
      <c r="E67" s="18">
        <v>2000</v>
      </c>
      <c r="F67" s="18">
        <v>2000</v>
      </c>
      <c r="G67" s="18">
        <v>3000</v>
      </c>
      <c r="H67" s="19">
        <f t="shared" si="0"/>
        <v>150</v>
      </c>
      <c r="I67" s="19">
        <f t="shared" si="1"/>
        <v>150</v>
      </c>
      <c r="J67" s="18">
        <f t="shared" si="2"/>
        <v>1000</v>
      </c>
      <c r="K67" s="20">
        <f t="shared" si="3"/>
        <v>150</v>
      </c>
    </row>
    <row r="68" spans="1:11" ht="63.75" x14ac:dyDescent="0.2">
      <c r="A68" s="74"/>
      <c r="B68" s="16">
        <v>21082400</v>
      </c>
      <c r="C68" s="21" t="s">
        <v>141</v>
      </c>
      <c r="D68" s="18">
        <v>0</v>
      </c>
      <c r="E68" s="18">
        <v>0</v>
      </c>
      <c r="F68" s="18">
        <v>0</v>
      </c>
      <c r="G68" s="18">
        <v>800</v>
      </c>
      <c r="H68" s="19" t="e">
        <f t="shared" si="0"/>
        <v>#DIV/0!</v>
      </c>
      <c r="I68" s="19"/>
      <c r="J68" s="18">
        <f t="shared" si="2"/>
        <v>800</v>
      </c>
      <c r="K68" s="20" t="e">
        <f t="shared" si="3"/>
        <v>#DIV/0!</v>
      </c>
    </row>
    <row r="69" spans="1:11" ht="27" x14ac:dyDescent="0.2">
      <c r="A69" s="74"/>
      <c r="B69" s="16">
        <v>22000000</v>
      </c>
      <c r="C69" s="17" t="s">
        <v>67</v>
      </c>
      <c r="D69" s="18">
        <f>D70+D75+D77</f>
        <v>2718105.77</v>
      </c>
      <c r="E69" s="18">
        <f>E70+E75+E77</f>
        <v>3666100</v>
      </c>
      <c r="F69" s="18">
        <f>F70+F75+F77</f>
        <v>2852080</v>
      </c>
      <c r="G69" s="18">
        <f>G70+G75+G77</f>
        <v>2769252.86</v>
      </c>
      <c r="H69" s="19">
        <f t="shared" si="0"/>
        <v>75.536751861651339</v>
      </c>
      <c r="I69" s="19">
        <f t="shared" si="1"/>
        <v>97.095904041962356</v>
      </c>
      <c r="J69" s="18">
        <f t="shared" si="2"/>
        <v>51147.089999999851</v>
      </c>
      <c r="K69" s="20">
        <f t="shared" si="3"/>
        <v>101.88171816433767</v>
      </c>
    </row>
    <row r="70" spans="1:11" x14ac:dyDescent="0.2">
      <c r="A70" s="74"/>
      <c r="B70" s="16">
        <v>22010000</v>
      </c>
      <c r="C70" s="21" t="s">
        <v>68</v>
      </c>
      <c r="D70" s="18">
        <f>D71+D72+D73</f>
        <v>2573618.67</v>
      </c>
      <c r="E70" s="18">
        <f>E71+E72+E73+E74</f>
        <v>3483000</v>
      </c>
      <c r="F70" s="18">
        <f t="shared" ref="F70:G70" si="5">F71+F72+F73+F74</f>
        <v>2714000</v>
      </c>
      <c r="G70" s="18">
        <f t="shared" si="5"/>
        <v>2638501.48</v>
      </c>
      <c r="H70" s="19">
        <f t="shared" si="0"/>
        <v>75.75370312948607</v>
      </c>
      <c r="I70" s="19">
        <f t="shared" si="1"/>
        <v>97.218182756079585</v>
      </c>
      <c r="J70" s="18">
        <f t="shared" si="2"/>
        <v>64882.810000000056</v>
      </c>
      <c r="K70" s="20">
        <f t="shared" si="3"/>
        <v>102.52107317825761</v>
      </c>
    </row>
    <row r="71" spans="1:11" ht="38.25" x14ac:dyDescent="0.2">
      <c r="A71" s="74"/>
      <c r="B71" s="16">
        <v>22010300</v>
      </c>
      <c r="C71" s="21" t="s">
        <v>69</v>
      </c>
      <c r="D71" s="18">
        <v>45080</v>
      </c>
      <c r="E71" s="18">
        <v>70000</v>
      </c>
      <c r="F71" s="18">
        <v>51000</v>
      </c>
      <c r="G71" s="18">
        <v>68480</v>
      </c>
      <c r="H71" s="19">
        <f t="shared" si="0"/>
        <v>97.828571428571436</v>
      </c>
      <c r="I71" s="19">
        <f t="shared" si="1"/>
        <v>134.27450980392157</v>
      </c>
      <c r="J71" s="18">
        <f t="shared" si="2"/>
        <v>23400</v>
      </c>
      <c r="K71" s="20">
        <f t="shared" si="3"/>
        <v>151.90771960958295</v>
      </c>
    </row>
    <row r="72" spans="1:11" x14ac:dyDescent="0.2">
      <c r="A72" s="74"/>
      <c r="B72" s="16">
        <v>22012500</v>
      </c>
      <c r="C72" s="21" t="s">
        <v>70</v>
      </c>
      <c r="D72" s="18">
        <v>1570916.82</v>
      </c>
      <c r="E72" s="18">
        <v>2040000</v>
      </c>
      <c r="F72" s="18">
        <v>1590000</v>
      </c>
      <c r="G72" s="18">
        <v>1542199.48</v>
      </c>
      <c r="H72" s="19">
        <f t="shared" si="0"/>
        <v>75.598013725490205</v>
      </c>
      <c r="I72" s="19">
        <f t="shared" si="1"/>
        <v>96.993677987421378</v>
      </c>
      <c r="J72" s="18">
        <f t="shared" si="2"/>
        <v>-28717.340000000084</v>
      </c>
      <c r="K72" s="20">
        <f t="shared" si="3"/>
        <v>98.17193758228396</v>
      </c>
    </row>
    <row r="73" spans="1:11" ht="25.5" x14ac:dyDescent="0.2">
      <c r="A73" s="74"/>
      <c r="B73" s="16">
        <v>22012600</v>
      </c>
      <c r="C73" s="21" t="s">
        <v>71</v>
      </c>
      <c r="D73" s="18">
        <v>957621.85</v>
      </c>
      <c r="E73" s="18">
        <v>1373000</v>
      </c>
      <c r="F73" s="18">
        <v>1073000</v>
      </c>
      <c r="G73" s="18">
        <v>1023272</v>
      </c>
      <c r="H73" s="19">
        <f t="shared" si="0"/>
        <v>74.528186453022585</v>
      </c>
      <c r="I73" s="19">
        <f t="shared" si="1"/>
        <v>95.365517241379308</v>
      </c>
      <c r="J73" s="18">
        <f t="shared" si="2"/>
        <v>65650.150000000023</v>
      </c>
      <c r="K73" s="20">
        <f t="shared" si="3"/>
        <v>106.85554010698482</v>
      </c>
    </row>
    <row r="74" spans="1:11" ht="63.75" x14ac:dyDescent="0.2">
      <c r="A74" s="74"/>
      <c r="B74" s="16">
        <v>22012900</v>
      </c>
      <c r="C74" s="21" t="s">
        <v>146</v>
      </c>
      <c r="D74" s="18">
        <v>0</v>
      </c>
      <c r="E74" s="18">
        <v>0</v>
      </c>
      <c r="F74" s="18">
        <v>0</v>
      </c>
      <c r="G74" s="18">
        <v>4550</v>
      </c>
      <c r="H74" s="19" t="e">
        <f t="shared" si="0"/>
        <v>#DIV/0!</v>
      </c>
      <c r="I74" s="19" t="e">
        <f t="shared" si="1"/>
        <v>#DIV/0!</v>
      </c>
      <c r="J74" s="18">
        <f t="shared" si="2"/>
        <v>4550</v>
      </c>
      <c r="K74" s="20" t="e">
        <f t="shared" si="3"/>
        <v>#DIV/0!</v>
      </c>
    </row>
    <row r="75" spans="1:11" ht="38.25" x14ac:dyDescent="0.2">
      <c r="A75" s="74"/>
      <c r="B75" s="16">
        <v>22080000</v>
      </c>
      <c r="C75" s="21" t="s">
        <v>72</v>
      </c>
      <c r="D75" s="18">
        <f>D76</f>
        <v>81209.98</v>
      </c>
      <c r="E75" s="18">
        <f>E76</f>
        <v>100000</v>
      </c>
      <c r="F75" s="18">
        <f>F76</f>
        <v>76000</v>
      </c>
      <c r="G75" s="18">
        <f>G76</f>
        <v>78727.48</v>
      </c>
      <c r="H75" s="19">
        <f t="shared" si="0"/>
        <v>78.72748</v>
      </c>
      <c r="I75" s="19">
        <f t="shared" si="1"/>
        <v>103.5887894736842</v>
      </c>
      <c r="J75" s="18">
        <f t="shared" si="2"/>
        <v>-2482.5</v>
      </c>
      <c r="K75" s="20">
        <f t="shared" si="3"/>
        <v>96.943109701541601</v>
      </c>
    </row>
    <row r="76" spans="1:11" ht="38.25" x14ac:dyDescent="0.2">
      <c r="A76" s="74"/>
      <c r="B76" s="16">
        <v>22080400</v>
      </c>
      <c r="C76" s="21" t="s">
        <v>73</v>
      </c>
      <c r="D76" s="18">
        <v>81209.98</v>
      </c>
      <c r="E76" s="18">
        <v>100000</v>
      </c>
      <c r="F76" s="18">
        <v>76000</v>
      </c>
      <c r="G76" s="18">
        <v>78727.48</v>
      </c>
      <c r="H76" s="19">
        <f t="shared" si="0"/>
        <v>78.72748</v>
      </c>
      <c r="I76" s="19">
        <f t="shared" si="1"/>
        <v>103.5887894736842</v>
      </c>
      <c r="J76" s="18">
        <f t="shared" si="2"/>
        <v>-2482.5</v>
      </c>
      <c r="K76" s="20">
        <f t="shared" si="3"/>
        <v>96.943109701541601</v>
      </c>
    </row>
    <row r="77" spans="1:11" x14ac:dyDescent="0.2">
      <c r="A77" s="74"/>
      <c r="B77" s="16">
        <v>22090000</v>
      </c>
      <c r="C77" s="21" t="s">
        <v>74</v>
      </c>
      <c r="D77" s="18">
        <f>D78+D79+D80</f>
        <v>63277.120000000003</v>
      </c>
      <c r="E77" s="18">
        <f>E78+E79+E80</f>
        <v>83100</v>
      </c>
      <c r="F77" s="18">
        <f>F78+F79+F80</f>
        <v>62080</v>
      </c>
      <c r="G77" s="18">
        <f>G78+G79+G80</f>
        <v>52023.9</v>
      </c>
      <c r="H77" s="19">
        <f t="shared" si="0"/>
        <v>62.603971119133575</v>
      </c>
      <c r="I77" s="19">
        <f t="shared" si="1"/>
        <v>83.801385309278359</v>
      </c>
      <c r="J77" s="18">
        <f t="shared" si="2"/>
        <v>-11253.220000000001</v>
      </c>
      <c r="K77" s="20">
        <f t="shared" si="3"/>
        <v>82.215973166920364</v>
      </c>
    </row>
    <row r="78" spans="1:11" ht="38.25" x14ac:dyDescent="0.2">
      <c r="A78" s="74"/>
      <c r="B78" s="16">
        <v>22090100</v>
      </c>
      <c r="C78" s="21" t="s">
        <v>75</v>
      </c>
      <c r="D78" s="18">
        <v>58646.32</v>
      </c>
      <c r="E78" s="18">
        <v>78000</v>
      </c>
      <c r="F78" s="18">
        <v>58000</v>
      </c>
      <c r="G78" s="18">
        <v>51989.9</v>
      </c>
      <c r="H78" s="19">
        <f t="shared" si="0"/>
        <v>66.653717948717954</v>
      </c>
      <c r="I78" s="19">
        <f t="shared" si="1"/>
        <v>89.637758620689652</v>
      </c>
      <c r="J78" s="18">
        <f t="shared" si="2"/>
        <v>-6656.4199999999983</v>
      </c>
      <c r="K78" s="20">
        <f t="shared" si="3"/>
        <v>88.649893122023684</v>
      </c>
    </row>
    <row r="79" spans="1:11" x14ac:dyDescent="0.2">
      <c r="A79" s="74"/>
      <c r="B79" s="16">
        <v>22090200</v>
      </c>
      <c r="C79" s="21" t="s">
        <v>76</v>
      </c>
      <c r="D79" s="18">
        <v>23.8</v>
      </c>
      <c r="E79" s="18">
        <v>0</v>
      </c>
      <c r="F79" s="18">
        <v>0</v>
      </c>
      <c r="G79" s="18">
        <v>34</v>
      </c>
      <c r="H79" s="19"/>
      <c r="I79" s="19"/>
      <c r="J79" s="18">
        <f t="shared" ref="J79:J153" si="6">G79-D79</f>
        <v>10.199999999999999</v>
      </c>
      <c r="K79" s="20">
        <f t="shared" ref="K79:K153" si="7">G79/D79*100</f>
        <v>142.85714285714286</v>
      </c>
    </row>
    <row r="80" spans="1:11" ht="38.25" x14ac:dyDescent="0.2">
      <c r="A80" s="74"/>
      <c r="B80" s="16">
        <v>22090400</v>
      </c>
      <c r="C80" s="21" t="s">
        <v>77</v>
      </c>
      <c r="D80" s="18">
        <v>4607</v>
      </c>
      <c r="E80" s="18">
        <v>5100</v>
      </c>
      <c r="F80" s="18">
        <v>4080</v>
      </c>
      <c r="G80" s="18">
        <v>0</v>
      </c>
      <c r="H80" s="19">
        <f t="shared" ref="H80:H91" si="8">G80/E80*100</f>
        <v>0</v>
      </c>
      <c r="I80" s="19">
        <f t="shared" ref="I80:I109" si="9">G80/F80*100</f>
        <v>0</v>
      </c>
      <c r="J80" s="18">
        <f t="shared" si="6"/>
        <v>-4607</v>
      </c>
      <c r="K80" s="20">
        <f t="shared" si="7"/>
        <v>0</v>
      </c>
    </row>
    <row r="81" spans="1:11" ht="13.5" x14ac:dyDescent="0.2">
      <c r="A81" s="74"/>
      <c r="B81" s="16">
        <v>24000000</v>
      </c>
      <c r="C81" s="17" t="s">
        <v>78</v>
      </c>
      <c r="D81" s="18">
        <f>D82</f>
        <v>755816.43</v>
      </c>
      <c r="E81" s="18">
        <f>E82</f>
        <v>759000</v>
      </c>
      <c r="F81" s="18">
        <f>F82</f>
        <v>609000</v>
      </c>
      <c r="G81" s="18">
        <f>G82</f>
        <v>493798.11</v>
      </c>
      <c r="H81" s="19">
        <f t="shared" si="8"/>
        <v>65.059039525691702</v>
      </c>
      <c r="I81" s="19">
        <f t="shared" si="9"/>
        <v>81.083433497536944</v>
      </c>
      <c r="J81" s="18">
        <f t="shared" si="6"/>
        <v>-262018.32000000007</v>
      </c>
      <c r="K81" s="20">
        <f t="shared" si="7"/>
        <v>65.333074328643519</v>
      </c>
    </row>
    <row r="82" spans="1:11" x14ac:dyDescent="0.2">
      <c r="A82" s="74"/>
      <c r="B82" s="16">
        <v>24060000</v>
      </c>
      <c r="C82" s="21" t="s">
        <v>62</v>
      </c>
      <c r="D82" s="18">
        <f>D83+D84</f>
        <v>755816.43</v>
      </c>
      <c r="E82" s="18">
        <f>E83+E84</f>
        <v>759000</v>
      </c>
      <c r="F82" s="18">
        <f>F83+F84</f>
        <v>609000</v>
      </c>
      <c r="G82" s="18">
        <f>G83+G84</f>
        <v>493798.11</v>
      </c>
      <c r="H82" s="19">
        <f t="shared" si="8"/>
        <v>65.059039525691702</v>
      </c>
      <c r="I82" s="19">
        <f t="shared" si="9"/>
        <v>81.083433497536944</v>
      </c>
      <c r="J82" s="18">
        <f t="shared" si="6"/>
        <v>-262018.32000000007</v>
      </c>
      <c r="K82" s="20">
        <f t="shared" si="7"/>
        <v>65.333074328643519</v>
      </c>
    </row>
    <row r="83" spans="1:11" x14ac:dyDescent="0.2">
      <c r="A83" s="74"/>
      <c r="B83" s="16">
        <v>24060300</v>
      </c>
      <c r="C83" s="21" t="s">
        <v>62</v>
      </c>
      <c r="D83" s="18">
        <v>712820.81</v>
      </c>
      <c r="E83" s="18">
        <v>709000</v>
      </c>
      <c r="F83" s="18">
        <v>559000</v>
      </c>
      <c r="G83" s="18">
        <v>480775.67999999999</v>
      </c>
      <c r="H83" s="19">
        <f t="shared" si="8"/>
        <v>67.810392101551471</v>
      </c>
      <c r="I83" s="19">
        <f t="shared" si="9"/>
        <v>86.006382826475843</v>
      </c>
      <c r="J83" s="18">
        <f t="shared" si="6"/>
        <v>-232045.13000000006</v>
      </c>
      <c r="K83" s="20">
        <f t="shared" si="7"/>
        <v>67.446919794611489</v>
      </c>
    </row>
    <row r="84" spans="1:11" ht="63.75" x14ac:dyDescent="0.2">
      <c r="A84" s="74"/>
      <c r="B84" s="16">
        <v>24062200</v>
      </c>
      <c r="C84" s="21" t="s">
        <v>79</v>
      </c>
      <c r="D84" s="18">
        <v>42995.62</v>
      </c>
      <c r="E84" s="18">
        <v>50000</v>
      </c>
      <c r="F84" s="18">
        <v>50000</v>
      </c>
      <c r="G84" s="18">
        <v>13022.43</v>
      </c>
      <c r="H84" s="19">
        <f t="shared" si="8"/>
        <v>26.044860000000003</v>
      </c>
      <c r="I84" s="19">
        <f t="shared" si="9"/>
        <v>26.044860000000003</v>
      </c>
      <c r="J84" s="18">
        <f t="shared" si="6"/>
        <v>-29973.190000000002</v>
      </c>
      <c r="K84" s="20">
        <f t="shared" si="7"/>
        <v>30.287806060245202</v>
      </c>
    </row>
    <row r="85" spans="1:11" x14ac:dyDescent="0.2">
      <c r="A85" s="74"/>
      <c r="B85" s="85">
        <v>40000000</v>
      </c>
      <c r="C85" s="12" t="s">
        <v>80</v>
      </c>
      <c r="D85" s="13">
        <f>D87+D90+D97+D102</f>
        <v>83679566.260000005</v>
      </c>
      <c r="E85" s="13">
        <f>E87+E90+E97+E102</f>
        <v>125832857</v>
      </c>
      <c r="F85" s="13">
        <f>F87+F90+F97+F102</f>
        <v>96550312</v>
      </c>
      <c r="G85" s="13">
        <f>G87+G90+G97+G102</f>
        <v>96452085</v>
      </c>
      <c r="H85" s="14">
        <f t="shared" si="8"/>
        <v>76.650953733014262</v>
      </c>
      <c r="I85" s="14">
        <f t="shared" si="9"/>
        <v>99.898263404886762</v>
      </c>
      <c r="J85" s="13">
        <f t="shared" si="6"/>
        <v>12772518.739999995</v>
      </c>
      <c r="K85" s="15">
        <f t="shared" si="7"/>
        <v>115.26360533504037</v>
      </c>
    </row>
    <row r="86" spans="1:11" x14ac:dyDescent="0.2">
      <c r="A86" s="74"/>
      <c r="B86" s="16">
        <v>41000000</v>
      </c>
      <c r="C86" s="21" t="s">
        <v>81</v>
      </c>
      <c r="D86" s="18">
        <f>D87+D90+D97+D102</f>
        <v>83679566.260000005</v>
      </c>
      <c r="E86" s="18">
        <f>E87+E90+E97+E102</f>
        <v>125832857</v>
      </c>
      <c r="F86" s="18">
        <f>F87+F90+F97+F102</f>
        <v>96550312</v>
      </c>
      <c r="G86" s="18">
        <f>G87+G90+G97+G102</f>
        <v>96452085</v>
      </c>
      <c r="H86" s="19">
        <f t="shared" si="8"/>
        <v>76.650953733014262</v>
      </c>
      <c r="I86" s="19">
        <f t="shared" si="9"/>
        <v>99.898263404886762</v>
      </c>
      <c r="J86" s="18">
        <f t="shared" si="6"/>
        <v>12772518.739999995</v>
      </c>
      <c r="K86" s="20">
        <f t="shared" si="7"/>
        <v>115.26360533504037</v>
      </c>
    </row>
    <row r="87" spans="1:11" x14ac:dyDescent="0.2">
      <c r="A87" s="74"/>
      <c r="B87" s="16">
        <v>41020000</v>
      </c>
      <c r="C87" s="21" t="s">
        <v>82</v>
      </c>
      <c r="D87" s="18">
        <f>D88+D89</f>
        <v>26119400</v>
      </c>
      <c r="E87" s="18">
        <f>E88+E89</f>
        <v>24207900</v>
      </c>
      <c r="F87" s="18">
        <f>F88+F89</f>
        <v>18155700</v>
      </c>
      <c r="G87" s="18">
        <f>G88+G89</f>
        <v>18155700</v>
      </c>
      <c r="H87" s="19">
        <f t="shared" si="8"/>
        <v>74.99907055134895</v>
      </c>
      <c r="I87" s="19">
        <f t="shared" si="9"/>
        <v>100</v>
      </c>
      <c r="J87" s="18">
        <f t="shared" si="6"/>
        <v>-7963700</v>
      </c>
      <c r="K87" s="20">
        <f t="shared" si="7"/>
        <v>69.51040222976026</v>
      </c>
    </row>
    <row r="88" spans="1:11" x14ac:dyDescent="0.2">
      <c r="A88" s="74"/>
      <c r="B88" s="16">
        <v>41020100</v>
      </c>
      <c r="C88" s="21" t="s">
        <v>83</v>
      </c>
      <c r="D88" s="18">
        <v>10083600</v>
      </c>
      <c r="E88" s="18">
        <v>24207900</v>
      </c>
      <c r="F88" s="18">
        <v>18155700</v>
      </c>
      <c r="G88" s="18">
        <v>18155700</v>
      </c>
      <c r="H88" s="19">
        <f t="shared" si="8"/>
        <v>74.99907055134895</v>
      </c>
      <c r="I88" s="19">
        <f t="shared" si="9"/>
        <v>100</v>
      </c>
      <c r="J88" s="18">
        <f t="shared" si="6"/>
        <v>8072100</v>
      </c>
      <c r="K88" s="20">
        <f t="shared" si="7"/>
        <v>180.05176722599072</v>
      </c>
    </row>
    <row r="89" spans="1:11" x14ac:dyDescent="0.2">
      <c r="A89" s="74"/>
      <c r="B89" s="16">
        <v>41021400</v>
      </c>
      <c r="C89" s="21" t="s">
        <v>84</v>
      </c>
      <c r="D89" s="18">
        <v>16035800</v>
      </c>
      <c r="E89" s="18">
        <v>0</v>
      </c>
      <c r="F89" s="18">
        <v>0</v>
      </c>
      <c r="G89" s="18">
        <v>0</v>
      </c>
      <c r="H89" s="19"/>
      <c r="I89" s="19"/>
      <c r="J89" s="18">
        <f t="shared" si="6"/>
        <v>-16035800</v>
      </c>
      <c r="K89" s="20">
        <f t="shared" si="7"/>
        <v>0</v>
      </c>
    </row>
    <row r="90" spans="1:11" x14ac:dyDescent="0.2">
      <c r="A90" s="74"/>
      <c r="B90" s="16">
        <v>41030000</v>
      </c>
      <c r="C90" s="21" t="s">
        <v>85</v>
      </c>
      <c r="D90" s="18">
        <f>D92+D93+D96</f>
        <v>54690400</v>
      </c>
      <c r="E90" s="18">
        <f>E92+E93+E96+E91+E95+E100+E101</f>
        <v>96625500</v>
      </c>
      <c r="F90" s="18">
        <f>F92+F93+F96+F91+F95+F100+F101</f>
        <v>73964400</v>
      </c>
      <c r="G90" s="18">
        <f>G92+G93+G96+G91+G95+G100+G101</f>
        <v>73964400</v>
      </c>
      <c r="H90" s="19">
        <f t="shared" si="8"/>
        <v>76.547495226415379</v>
      </c>
      <c r="I90" s="19">
        <f t="shared" si="9"/>
        <v>100</v>
      </c>
      <c r="J90" s="18">
        <f t="shared" si="6"/>
        <v>19274000</v>
      </c>
      <c r="K90" s="20">
        <f t="shared" si="7"/>
        <v>135.24201688047629</v>
      </c>
    </row>
    <row r="91" spans="1:11" ht="63.75" x14ac:dyDescent="0.2">
      <c r="A91" s="74"/>
      <c r="B91" s="16">
        <v>41033500</v>
      </c>
      <c r="C91" s="21" t="s">
        <v>140</v>
      </c>
      <c r="D91" s="18">
        <v>0</v>
      </c>
      <c r="E91" s="18">
        <v>10707200</v>
      </c>
      <c r="F91" s="18">
        <v>10707200</v>
      </c>
      <c r="G91" s="18">
        <v>10707200</v>
      </c>
      <c r="H91" s="19">
        <f t="shared" si="8"/>
        <v>100</v>
      </c>
      <c r="I91" s="19">
        <f t="shared" si="9"/>
        <v>100</v>
      </c>
      <c r="J91" s="18">
        <f t="shared" si="6"/>
        <v>10707200</v>
      </c>
      <c r="K91" s="20" t="e">
        <f t="shared" si="7"/>
        <v>#DIV/0!</v>
      </c>
    </row>
    <row r="92" spans="1:11" ht="25.5" x14ac:dyDescent="0.2">
      <c r="A92" s="74"/>
      <c r="B92" s="16">
        <v>41033900</v>
      </c>
      <c r="C92" s="21" t="s">
        <v>86</v>
      </c>
      <c r="D92" s="18">
        <v>54690400</v>
      </c>
      <c r="E92" s="18">
        <v>75546600</v>
      </c>
      <c r="F92" s="18">
        <v>56688500</v>
      </c>
      <c r="G92" s="18">
        <v>56688500</v>
      </c>
      <c r="H92" s="19">
        <f t="shared" ref="H92:H102" si="10">G92/E92*100</f>
        <v>75.037791244079813</v>
      </c>
      <c r="I92" s="19">
        <f t="shared" si="9"/>
        <v>100</v>
      </c>
      <c r="J92" s="18">
        <f t="shared" si="6"/>
        <v>1998100</v>
      </c>
      <c r="K92" s="20">
        <f t="shared" si="7"/>
        <v>103.65347483287744</v>
      </c>
    </row>
    <row r="93" spans="1:11" ht="38.25" hidden="1" x14ac:dyDescent="0.2">
      <c r="A93" s="74"/>
      <c r="B93" s="16">
        <v>41034500</v>
      </c>
      <c r="C93" s="21" t="s">
        <v>87</v>
      </c>
      <c r="D93" s="18">
        <v>0</v>
      </c>
      <c r="E93" s="18">
        <v>0</v>
      </c>
      <c r="F93" s="18">
        <v>0</v>
      </c>
      <c r="G93" s="18">
        <v>0</v>
      </c>
      <c r="H93" s="19" t="e">
        <f t="shared" si="10"/>
        <v>#DIV/0!</v>
      </c>
      <c r="I93" s="19" t="e">
        <f t="shared" si="9"/>
        <v>#DIV/0!</v>
      </c>
      <c r="J93" s="18">
        <f t="shared" si="6"/>
        <v>0</v>
      </c>
      <c r="K93" s="20" t="e">
        <f t="shared" si="7"/>
        <v>#DIV/0!</v>
      </c>
    </row>
    <row r="94" spans="1:11" ht="38.25" hidden="1" x14ac:dyDescent="0.2">
      <c r="A94" s="74"/>
      <c r="B94" s="16">
        <v>41035200</v>
      </c>
      <c r="C94" s="21" t="s">
        <v>88</v>
      </c>
      <c r="D94" s="18">
        <v>0</v>
      </c>
      <c r="E94" s="18">
        <v>0</v>
      </c>
      <c r="F94" s="18">
        <v>0</v>
      </c>
      <c r="G94" s="18">
        <v>0</v>
      </c>
      <c r="H94" s="19" t="e">
        <f t="shared" si="10"/>
        <v>#DIV/0!</v>
      </c>
      <c r="I94" s="19" t="e">
        <f t="shared" si="9"/>
        <v>#DIV/0!</v>
      </c>
      <c r="J94" s="18">
        <f t="shared" si="6"/>
        <v>0</v>
      </c>
      <c r="K94" s="20" t="e">
        <f t="shared" si="7"/>
        <v>#DIV/0!</v>
      </c>
    </row>
    <row r="95" spans="1:11" ht="38.25" x14ac:dyDescent="0.2">
      <c r="A95" s="74"/>
      <c r="B95" s="16">
        <v>41035400</v>
      </c>
      <c r="C95" s="21" t="s">
        <v>136</v>
      </c>
      <c r="D95" s="18">
        <v>0</v>
      </c>
      <c r="E95" s="18">
        <v>279600</v>
      </c>
      <c r="F95" s="18">
        <v>196000</v>
      </c>
      <c r="G95" s="18">
        <v>196000</v>
      </c>
      <c r="H95" s="19">
        <f t="shared" si="10"/>
        <v>70.100143061516448</v>
      </c>
      <c r="I95" s="19">
        <f t="shared" si="9"/>
        <v>100</v>
      </c>
      <c r="J95" s="18">
        <f t="shared" si="6"/>
        <v>196000</v>
      </c>
      <c r="K95" s="20"/>
    </row>
    <row r="96" spans="1:11" ht="51" hidden="1" x14ac:dyDescent="0.2">
      <c r="A96" s="74"/>
      <c r="B96" s="16">
        <v>41035500</v>
      </c>
      <c r="C96" s="21" t="s">
        <v>89</v>
      </c>
      <c r="D96" s="18">
        <v>0</v>
      </c>
      <c r="E96" s="18">
        <v>0</v>
      </c>
      <c r="F96" s="18">
        <v>0</v>
      </c>
      <c r="G96" s="18">
        <v>0</v>
      </c>
      <c r="H96" s="19" t="e">
        <f t="shared" si="10"/>
        <v>#DIV/0!</v>
      </c>
      <c r="I96" s="19" t="e">
        <f t="shared" si="9"/>
        <v>#DIV/0!</v>
      </c>
      <c r="J96" s="18">
        <f t="shared" si="6"/>
        <v>0</v>
      </c>
      <c r="K96" s="20"/>
    </row>
    <row r="97" spans="1:11" hidden="1" x14ac:dyDescent="0.2">
      <c r="A97" s="74"/>
      <c r="B97" s="16">
        <v>41040000</v>
      </c>
      <c r="C97" s="21" t="s">
        <v>90</v>
      </c>
      <c r="D97" s="18">
        <f>D98+D99</f>
        <v>0</v>
      </c>
      <c r="E97" s="18">
        <v>0</v>
      </c>
      <c r="F97" s="18">
        <v>0</v>
      </c>
      <c r="G97" s="18">
        <f>G98+G99</f>
        <v>0</v>
      </c>
      <c r="H97" s="19" t="e">
        <f t="shared" si="10"/>
        <v>#DIV/0!</v>
      </c>
      <c r="I97" s="19" t="e">
        <f t="shared" si="9"/>
        <v>#DIV/0!</v>
      </c>
      <c r="J97" s="18">
        <f t="shared" si="6"/>
        <v>0</v>
      </c>
      <c r="K97" s="20"/>
    </row>
    <row r="98" spans="1:11" ht="51" hidden="1" x14ac:dyDescent="0.2">
      <c r="A98" s="74"/>
      <c r="B98" s="16">
        <v>41040200</v>
      </c>
      <c r="C98" s="21" t="s">
        <v>91</v>
      </c>
      <c r="D98" s="18">
        <v>0</v>
      </c>
      <c r="E98" s="18">
        <v>0</v>
      </c>
      <c r="F98" s="18">
        <v>0</v>
      </c>
      <c r="G98" s="18">
        <v>0</v>
      </c>
      <c r="H98" s="19" t="e">
        <f t="shared" si="10"/>
        <v>#DIV/0!</v>
      </c>
      <c r="I98" s="19" t="e">
        <f t="shared" si="9"/>
        <v>#DIV/0!</v>
      </c>
      <c r="J98" s="18">
        <f t="shared" si="6"/>
        <v>0</v>
      </c>
      <c r="K98" s="20"/>
    </row>
    <row r="99" spans="1:11" ht="63.75" hidden="1" x14ac:dyDescent="0.2">
      <c r="A99" s="74"/>
      <c r="B99" s="16">
        <v>41040500</v>
      </c>
      <c r="C99" s="21" t="s">
        <v>92</v>
      </c>
      <c r="D99" s="18">
        <v>0</v>
      </c>
      <c r="E99" s="18">
        <v>0</v>
      </c>
      <c r="F99" s="18">
        <v>0</v>
      </c>
      <c r="G99" s="18">
        <v>0</v>
      </c>
      <c r="H99" s="19" t="e">
        <f t="shared" si="10"/>
        <v>#DIV/0!</v>
      </c>
      <c r="I99" s="19" t="e">
        <f t="shared" si="9"/>
        <v>#DIV/0!</v>
      </c>
      <c r="J99" s="18">
        <f t="shared" si="6"/>
        <v>0</v>
      </c>
      <c r="K99" s="20"/>
    </row>
    <row r="100" spans="1:11" ht="51" x14ac:dyDescent="0.2">
      <c r="A100" s="74"/>
      <c r="B100" s="16">
        <v>41036000</v>
      </c>
      <c r="C100" s="21" t="s">
        <v>137</v>
      </c>
      <c r="D100" s="18">
        <v>0</v>
      </c>
      <c r="E100" s="18">
        <v>1268000</v>
      </c>
      <c r="F100" s="18">
        <v>1268000</v>
      </c>
      <c r="G100" s="18">
        <v>1268000</v>
      </c>
      <c r="H100" s="19">
        <f t="shared" si="10"/>
        <v>100</v>
      </c>
      <c r="I100" s="19"/>
      <c r="J100" s="18">
        <f t="shared" si="6"/>
        <v>1268000</v>
      </c>
      <c r="K100" s="20"/>
    </row>
    <row r="101" spans="1:11" ht="38.25" x14ac:dyDescent="0.2">
      <c r="A101" s="74"/>
      <c r="B101" s="16">
        <v>41036300</v>
      </c>
      <c r="C101" s="21" t="s">
        <v>138</v>
      </c>
      <c r="D101" s="18">
        <v>0</v>
      </c>
      <c r="E101" s="18">
        <v>8824100</v>
      </c>
      <c r="F101" s="18">
        <v>5104700</v>
      </c>
      <c r="G101" s="18">
        <v>5104700</v>
      </c>
      <c r="H101" s="19">
        <f t="shared" si="10"/>
        <v>57.849525730669413</v>
      </c>
      <c r="I101" s="19">
        <f t="shared" si="9"/>
        <v>100</v>
      </c>
      <c r="J101" s="18">
        <f t="shared" si="6"/>
        <v>5104700</v>
      </c>
      <c r="K101" s="20"/>
    </row>
    <row r="102" spans="1:11" ht="25.5" x14ac:dyDescent="0.2">
      <c r="A102" s="74"/>
      <c r="B102" s="16">
        <v>41050000</v>
      </c>
      <c r="C102" s="21" t="s">
        <v>93</v>
      </c>
      <c r="D102" s="18">
        <f>D104+D105+D106+D107+D108+D103</f>
        <v>2869766.26</v>
      </c>
      <c r="E102" s="18">
        <f t="shared" ref="E102:F102" si="11">E104+E105+E106+E107+E108+E103+E109</f>
        <v>4999457</v>
      </c>
      <c r="F102" s="18">
        <f t="shared" si="11"/>
        <v>4430212</v>
      </c>
      <c r="G102" s="18">
        <f>G104+G105+G106+G107+G108+G103+G109</f>
        <v>4331985</v>
      </c>
      <c r="H102" s="19">
        <f t="shared" si="10"/>
        <v>86.649110093356143</v>
      </c>
      <c r="I102" s="19">
        <f t="shared" si="9"/>
        <v>97.782792335897241</v>
      </c>
      <c r="J102" s="18">
        <f t="shared" si="6"/>
        <v>1462218.7400000002</v>
      </c>
      <c r="K102" s="20">
        <f t="shared" si="7"/>
        <v>150.95253785581829</v>
      </c>
    </row>
    <row r="103" spans="1:11" ht="76.5" x14ac:dyDescent="0.2">
      <c r="A103" s="74"/>
      <c r="B103" s="16">
        <v>41050200</v>
      </c>
      <c r="C103" s="21" t="s">
        <v>139</v>
      </c>
      <c r="D103" s="18">
        <v>0</v>
      </c>
      <c r="E103" s="18">
        <v>2750922</v>
      </c>
      <c r="F103" s="18">
        <v>2750922</v>
      </c>
      <c r="G103" s="18">
        <v>2750922</v>
      </c>
      <c r="H103" s="19"/>
      <c r="I103" s="19"/>
      <c r="J103" s="18">
        <f t="shared" si="6"/>
        <v>2750922</v>
      </c>
      <c r="K103" s="20" t="e">
        <f t="shared" si="7"/>
        <v>#DIV/0!</v>
      </c>
    </row>
    <row r="104" spans="1:11" ht="38.25" x14ac:dyDescent="0.2">
      <c r="A104" s="74"/>
      <c r="B104" s="16">
        <v>41051000</v>
      </c>
      <c r="C104" s="21" t="s">
        <v>94</v>
      </c>
      <c r="D104" s="18">
        <v>1059600</v>
      </c>
      <c r="E104" s="18">
        <v>1618400</v>
      </c>
      <c r="F104" s="18">
        <v>1213300</v>
      </c>
      <c r="G104" s="18">
        <v>1213300</v>
      </c>
      <c r="H104" s="19">
        <f>G104/E104*100</f>
        <v>74.969105289174493</v>
      </c>
      <c r="I104" s="19">
        <f t="shared" si="9"/>
        <v>100</v>
      </c>
      <c r="J104" s="18">
        <f t="shared" si="6"/>
        <v>153700</v>
      </c>
      <c r="K104" s="20">
        <f t="shared" si="7"/>
        <v>114.50547376368441</v>
      </c>
    </row>
    <row r="105" spans="1:11" ht="38.25" x14ac:dyDescent="0.2">
      <c r="A105" s="74"/>
      <c r="B105" s="16">
        <v>41051200</v>
      </c>
      <c r="C105" s="21" t="s">
        <v>95</v>
      </c>
      <c r="D105" s="18">
        <v>202887.36</v>
      </c>
      <c r="E105" s="18">
        <v>0</v>
      </c>
      <c r="F105" s="18">
        <v>0</v>
      </c>
      <c r="G105" s="18">
        <v>0</v>
      </c>
      <c r="H105" s="19" t="e">
        <f>G105/E105*100</f>
        <v>#DIV/0!</v>
      </c>
      <c r="I105" s="19" t="e">
        <f t="shared" si="9"/>
        <v>#DIV/0!</v>
      </c>
      <c r="J105" s="18">
        <f t="shared" si="6"/>
        <v>-202887.36</v>
      </c>
      <c r="K105" s="20">
        <f t="shared" si="7"/>
        <v>0</v>
      </c>
    </row>
    <row r="106" spans="1:11" ht="51" x14ac:dyDescent="0.2">
      <c r="A106" s="74"/>
      <c r="B106" s="16">
        <v>41051400</v>
      </c>
      <c r="C106" s="21" t="s">
        <v>96</v>
      </c>
      <c r="D106" s="18">
        <v>1306104.8999999999</v>
      </c>
      <c r="E106" s="18">
        <v>0</v>
      </c>
      <c r="F106" s="18">
        <v>0</v>
      </c>
      <c r="G106" s="18">
        <v>0</v>
      </c>
      <c r="H106" s="19" t="e">
        <f>G106/E106*100</f>
        <v>#DIV/0!</v>
      </c>
      <c r="I106" s="19" t="e">
        <f t="shared" si="9"/>
        <v>#DIV/0!</v>
      </c>
      <c r="J106" s="18">
        <f t="shared" si="6"/>
        <v>-1306104.8999999999</v>
      </c>
      <c r="K106" s="20"/>
    </row>
    <row r="107" spans="1:11" x14ac:dyDescent="0.2">
      <c r="A107" s="74"/>
      <c r="B107" s="16">
        <v>41053900</v>
      </c>
      <c r="C107" s="21" t="s">
        <v>97</v>
      </c>
      <c r="D107" s="18">
        <v>301174</v>
      </c>
      <c r="E107" s="18">
        <v>461200</v>
      </c>
      <c r="F107" s="18">
        <v>389200</v>
      </c>
      <c r="G107" s="18">
        <v>306200</v>
      </c>
      <c r="H107" s="19">
        <f>G107/E107*100</f>
        <v>66.39202081526453</v>
      </c>
      <c r="I107" s="19">
        <f t="shared" si="9"/>
        <v>78.674203494347381</v>
      </c>
      <c r="J107" s="18">
        <f t="shared" si="6"/>
        <v>5026</v>
      </c>
      <c r="K107" s="20">
        <f t="shared" si="7"/>
        <v>101.66880275189757</v>
      </c>
    </row>
    <row r="108" spans="1:11" ht="51" hidden="1" x14ac:dyDescent="0.2">
      <c r="A108" s="74"/>
      <c r="B108" s="16">
        <v>41057700</v>
      </c>
      <c r="C108" s="21" t="s">
        <v>98</v>
      </c>
      <c r="D108" s="18">
        <v>0</v>
      </c>
      <c r="E108" s="18">
        <v>0</v>
      </c>
      <c r="F108" s="18">
        <v>0</v>
      </c>
      <c r="G108" s="18">
        <v>0</v>
      </c>
      <c r="H108" s="19" t="e">
        <f t="shared" ref="H108:H109" si="12">G108/E108*100</f>
        <v>#DIV/0!</v>
      </c>
      <c r="I108" s="19" t="e">
        <f t="shared" si="9"/>
        <v>#DIV/0!</v>
      </c>
      <c r="J108" s="18">
        <f t="shared" si="6"/>
        <v>0</v>
      </c>
      <c r="K108" s="20" t="e">
        <f t="shared" si="7"/>
        <v>#DIV/0!</v>
      </c>
    </row>
    <row r="109" spans="1:11" ht="63.75" x14ac:dyDescent="0.2">
      <c r="A109" s="74"/>
      <c r="B109" s="74">
        <v>41059300</v>
      </c>
      <c r="C109" s="54" t="s">
        <v>145</v>
      </c>
      <c r="D109" s="18">
        <v>0</v>
      </c>
      <c r="E109" s="18">
        <v>168935</v>
      </c>
      <c r="F109" s="18">
        <v>76790</v>
      </c>
      <c r="G109" s="18">
        <v>61563</v>
      </c>
      <c r="H109" s="19">
        <f t="shared" si="12"/>
        <v>36.441826738094534</v>
      </c>
      <c r="I109" s="19">
        <f t="shared" si="9"/>
        <v>80.170595129574167</v>
      </c>
      <c r="J109" s="18">
        <f t="shared" si="6"/>
        <v>61563</v>
      </c>
      <c r="K109" s="20" t="e">
        <f t="shared" si="7"/>
        <v>#DIV/0!</v>
      </c>
    </row>
    <row r="110" spans="1:11" s="30" customFormat="1" x14ac:dyDescent="0.2">
      <c r="A110" s="31" t="s">
        <v>99</v>
      </c>
      <c r="B110" s="31"/>
      <c r="C110" s="75"/>
      <c r="D110" s="32">
        <f>D13+D58</f>
        <v>126205122.43999998</v>
      </c>
      <c r="E110" s="32">
        <f>E13+E58</f>
        <v>213254092</v>
      </c>
      <c r="F110" s="32">
        <f>F13+F58</f>
        <v>165943072</v>
      </c>
      <c r="G110" s="32">
        <f>G13+G58</f>
        <v>172701233.88999999</v>
      </c>
      <c r="H110" s="33">
        <f>G110/E110*100</f>
        <v>80.983784306469474</v>
      </c>
      <c r="I110" s="33">
        <f t="shared" ref="I110:I153" si="13">G110/F110*100</f>
        <v>104.07257851053883</v>
      </c>
      <c r="J110" s="32">
        <f t="shared" si="6"/>
        <v>46496111.450000003</v>
      </c>
      <c r="K110" s="34">
        <f t="shared" si="7"/>
        <v>136.84169909355703</v>
      </c>
    </row>
    <row r="111" spans="1:11" s="30" customFormat="1" x14ac:dyDescent="0.2">
      <c r="A111" s="35" t="s">
        <v>100</v>
      </c>
      <c r="B111" s="35"/>
      <c r="C111" s="76"/>
      <c r="D111" s="36">
        <f>D13+D58+D85</f>
        <v>209884688.69999999</v>
      </c>
      <c r="E111" s="36">
        <f>E13+E58+E85</f>
        <v>339086949</v>
      </c>
      <c r="F111" s="36">
        <f>F13+F58+F85</f>
        <v>262493384</v>
      </c>
      <c r="G111" s="36">
        <f>G13+G58+G85</f>
        <v>269153318.88999999</v>
      </c>
      <c r="H111" s="37">
        <f>G111/E111*100</f>
        <v>79.375900394798151</v>
      </c>
      <c r="I111" s="37">
        <f t="shared" si="13"/>
        <v>102.53718199998518</v>
      </c>
      <c r="J111" s="36">
        <f t="shared" si="6"/>
        <v>59268630.189999998</v>
      </c>
      <c r="K111" s="38">
        <f t="shared" si="7"/>
        <v>128.23866312359544</v>
      </c>
    </row>
    <row r="112" spans="1:11" ht="14.25" customHeight="1" x14ac:dyDescent="0.2">
      <c r="A112" s="79"/>
      <c r="B112" s="86"/>
      <c r="C112" s="39" t="s">
        <v>101</v>
      </c>
      <c r="D112" s="40"/>
      <c r="E112" s="40"/>
      <c r="F112" s="40"/>
      <c r="G112" s="40"/>
      <c r="H112" s="41"/>
      <c r="I112" s="41"/>
      <c r="J112" s="42"/>
      <c r="K112" s="43"/>
    </row>
    <row r="113" spans="1:11" x14ac:dyDescent="0.2">
      <c r="A113" s="44"/>
      <c r="B113" s="87">
        <v>10000000</v>
      </c>
      <c r="C113" s="45" t="s">
        <v>15</v>
      </c>
      <c r="D113" s="46">
        <f t="shared" ref="D113:G114" si="14">D114</f>
        <v>54435.45</v>
      </c>
      <c r="E113" s="46">
        <f t="shared" si="14"/>
        <v>76000</v>
      </c>
      <c r="F113" s="46">
        <f t="shared" si="14"/>
        <v>58500</v>
      </c>
      <c r="G113" s="46">
        <f t="shared" si="14"/>
        <v>89735.06</v>
      </c>
      <c r="H113" s="47">
        <f t="shared" ref="H113:H119" si="15">G113/E113*100</f>
        <v>118.07244736842104</v>
      </c>
      <c r="I113" s="47">
        <f t="shared" si="13"/>
        <v>153.39326495726496</v>
      </c>
      <c r="J113" s="46">
        <f t="shared" si="6"/>
        <v>35299.61</v>
      </c>
      <c r="K113" s="48">
        <f t="shared" si="7"/>
        <v>164.84673131204022</v>
      </c>
    </row>
    <row r="114" spans="1:11" ht="13.5" x14ac:dyDescent="0.2">
      <c r="A114" s="44"/>
      <c r="B114" s="16">
        <v>19000000</v>
      </c>
      <c r="C114" s="17" t="s">
        <v>102</v>
      </c>
      <c r="D114" s="18">
        <f t="shared" si="14"/>
        <v>54435.45</v>
      </c>
      <c r="E114" s="18">
        <f t="shared" si="14"/>
        <v>76000</v>
      </c>
      <c r="F114" s="18">
        <f t="shared" si="14"/>
        <v>58500</v>
      </c>
      <c r="G114" s="18">
        <f t="shared" si="14"/>
        <v>89735.06</v>
      </c>
      <c r="H114" s="26">
        <f t="shared" si="15"/>
        <v>118.07244736842104</v>
      </c>
      <c r="I114" s="26">
        <f t="shared" si="13"/>
        <v>153.39326495726496</v>
      </c>
      <c r="J114" s="25">
        <f t="shared" si="6"/>
        <v>35299.61</v>
      </c>
      <c r="K114" s="27">
        <f t="shared" si="7"/>
        <v>164.84673131204022</v>
      </c>
    </row>
    <row r="115" spans="1:11" x14ac:dyDescent="0.2">
      <c r="A115" s="44"/>
      <c r="B115" s="16">
        <v>19010000</v>
      </c>
      <c r="C115" s="21" t="s">
        <v>103</v>
      </c>
      <c r="D115" s="18">
        <f>D116+D117</f>
        <v>54435.45</v>
      </c>
      <c r="E115" s="18">
        <f>E116+E117</f>
        <v>76000</v>
      </c>
      <c r="F115" s="18">
        <f>F116+F117</f>
        <v>58500</v>
      </c>
      <c r="G115" s="18">
        <f>G116+G117</f>
        <v>89735.06</v>
      </c>
      <c r="H115" s="26">
        <f t="shared" si="15"/>
        <v>118.07244736842104</v>
      </c>
      <c r="I115" s="26">
        <f t="shared" si="13"/>
        <v>153.39326495726496</v>
      </c>
      <c r="J115" s="25">
        <f>G115-D115</f>
        <v>35299.61</v>
      </c>
      <c r="K115" s="27">
        <f>G115/D115*100</f>
        <v>164.84673131204022</v>
      </c>
    </row>
    <row r="116" spans="1:11" ht="51" x14ac:dyDescent="0.2">
      <c r="A116" s="44"/>
      <c r="B116" s="16">
        <v>19010100</v>
      </c>
      <c r="C116" s="21" t="s">
        <v>104</v>
      </c>
      <c r="D116" s="18">
        <v>46185.59</v>
      </c>
      <c r="E116" s="18">
        <v>60000</v>
      </c>
      <c r="F116" s="18">
        <v>47500</v>
      </c>
      <c r="G116" s="18">
        <v>42370.47</v>
      </c>
      <c r="H116" s="26">
        <f t="shared" si="15"/>
        <v>70.617450000000005</v>
      </c>
      <c r="I116" s="26">
        <f t="shared" si="13"/>
        <v>89.200989473684217</v>
      </c>
      <c r="J116" s="25">
        <f>G116-D116</f>
        <v>-3815.1199999999953</v>
      </c>
      <c r="K116" s="27">
        <f>G116/D116*100</f>
        <v>91.739588040338987</v>
      </c>
    </row>
    <row r="117" spans="1:11" ht="51" x14ac:dyDescent="0.2">
      <c r="A117" s="44"/>
      <c r="B117" s="16">
        <v>19010300</v>
      </c>
      <c r="C117" s="21" t="s">
        <v>105</v>
      </c>
      <c r="D117" s="18">
        <v>8249.86</v>
      </c>
      <c r="E117" s="18">
        <v>16000</v>
      </c>
      <c r="F117" s="18">
        <v>11000</v>
      </c>
      <c r="G117" s="18">
        <v>47364.59</v>
      </c>
      <c r="H117" s="26">
        <f t="shared" si="15"/>
        <v>296.02868749999999</v>
      </c>
      <c r="I117" s="26">
        <f t="shared" si="13"/>
        <v>430.58718181818182</v>
      </c>
      <c r="J117" s="25">
        <f>G117-D117</f>
        <v>39114.729999999996</v>
      </c>
      <c r="K117" s="27">
        <f>G117/D117*100</f>
        <v>574.125985168233</v>
      </c>
    </row>
    <row r="118" spans="1:11" x14ac:dyDescent="0.2">
      <c r="A118" s="44"/>
      <c r="B118" s="88">
        <v>20000000</v>
      </c>
      <c r="C118" s="45" t="s">
        <v>58</v>
      </c>
      <c r="D118" s="46">
        <f>D119+D123</f>
        <v>25192252.149999999</v>
      </c>
      <c r="E118" s="46">
        <f>E119+E123</f>
        <v>15962452.860000001</v>
      </c>
      <c r="F118" s="46">
        <f>F119+F123</f>
        <v>11971839.640000001</v>
      </c>
      <c r="G118" s="46">
        <f>G119+G123</f>
        <v>14718491.530000001</v>
      </c>
      <c r="H118" s="47">
        <f t="shared" si="15"/>
        <v>92.206953775148065</v>
      </c>
      <c r="I118" s="47">
        <f t="shared" si="13"/>
        <v>122.94260508487733</v>
      </c>
      <c r="J118" s="46">
        <f t="shared" si="6"/>
        <v>-10473760.619999997</v>
      </c>
      <c r="K118" s="48">
        <f t="shared" si="7"/>
        <v>58.424675342097196</v>
      </c>
    </row>
    <row r="119" spans="1:11" ht="13.5" x14ac:dyDescent="0.2">
      <c r="A119" s="44"/>
      <c r="B119" s="16">
        <v>24000000</v>
      </c>
      <c r="C119" s="17" t="s">
        <v>78</v>
      </c>
      <c r="D119" s="18">
        <f>D120+D122</f>
        <v>151430.96</v>
      </c>
      <c r="E119" s="18">
        <f>E120+E122</f>
        <v>60000</v>
      </c>
      <c r="F119" s="18">
        <f>F120+F122</f>
        <v>45000</v>
      </c>
      <c r="G119" s="18">
        <f>G120+G122</f>
        <v>240415.02</v>
      </c>
      <c r="H119" s="26">
        <f t="shared" si="15"/>
        <v>400.69169999999997</v>
      </c>
      <c r="I119" s="26">
        <f t="shared" si="13"/>
        <v>534.25559999999996</v>
      </c>
      <c r="J119" s="25">
        <f t="shared" si="6"/>
        <v>88984.06</v>
      </c>
      <c r="K119" s="27">
        <f t="shared" si="7"/>
        <v>158.76213160109398</v>
      </c>
    </row>
    <row r="120" spans="1:11" x14ac:dyDescent="0.2">
      <c r="A120" s="44"/>
      <c r="B120" s="16">
        <v>24060000</v>
      </c>
      <c r="C120" s="21" t="s">
        <v>62</v>
      </c>
      <c r="D120" s="18">
        <f>D121</f>
        <v>151430.96</v>
      </c>
      <c r="E120" s="18">
        <f>E121</f>
        <v>60000</v>
      </c>
      <c r="F120" s="18">
        <f>F121</f>
        <v>45000</v>
      </c>
      <c r="G120" s="18">
        <f>G121</f>
        <v>240415.02</v>
      </c>
      <c r="H120" s="26">
        <f t="shared" ref="H120:H133" si="16">G120/E120*100</f>
        <v>400.69169999999997</v>
      </c>
      <c r="I120" s="26">
        <f t="shared" si="13"/>
        <v>534.25559999999996</v>
      </c>
      <c r="J120" s="25">
        <f t="shared" ref="J120:J131" si="17">G120-D120</f>
        <v>88984.06</v>
      </c>
      <c r="K120" s="27">
        <f t="shared" ref="K120:K131" si="18">G120/D120*100</f>
        <v>158.76213160109398</v>
      </c>
    </row>
    <row r="121" spans="1:11" ht="38.25" x14ac:dyDescent="0.2">
      <c r="A121" s="44"/>
      <c r="B121" s="16">
        <v>24062100</v>
      </c>
      <c r="C121" s="21" t="s">
        <v>106</v>
      </c>
      <c r="D121" s="18">
        <v>151430.96</v>
      </c>
      <c r="E121" s="18">
        <v>60000</v>
      </c>
      <c r="F121" s="18">
        <v>45000</v>
      </c>
      <c r="G121" s="18">
        <v>240415.02</v>
      </c>
      <c r="H121" s="26">
        <f t="shared" si="16"/>
        <v>400.69169999999997</v>
      </c>
      <c r="I121" s="26">
        <f t="shared" si="13"/>
        <v>534.25559999999996</v>
      </c>
      <c r="J121" s="25">
        <f t="shared" si="17"/>
        <v>88984.06</v>
      </c>
      <c r="K121" s="27">
        <f t="shared" si="18"/>
        <v>158.76213160109398</v>
      </c>
    </row>
    <row r="122" spans="1:11" ht="25.5" hidden="1" x14ac:dyDescent="0.2">
      <c r="A122" s="44"/>
      <c r="B122" s="16">
        <v>24170000</v>
      </c>
      <c r="C122" s="21" t="s">
        <v>107</v>
      </c>
      <c r="D122" s="18">
        <v>0</v>
      </c>
      <c r="E122" s="18">
        <v>0</v>
      </c>
      <c r="F122" s="18">
        <v>0</v>
      </c>
      <c r="G122" s="18">
        <v>0</v>
      </c>
      <c r="H122" s="26" t="e">
        <f t="shared" si="16"/>
        <v>#DIV/0!</v>
      </c>
      <c r="I122" s="26" t="e">
        <f t="shared" si="13"/>
        <v>#DIV/0!</v>
      </c>
      <c r="J122" s="25">
        <f t="shared" si="17"/>
        <v>0</v>
      </c>
      <c r="K122" s="27" t="e">
        <f t="shared" si="18"/>
        <v>#DIV/0!</v>
      </c>
    </row>
    <row r="123" spans="1:11" ht="13.5" x14ac:dyDescent="0.2">
      <c r="A123" s="44"/>
      <c r="B123" s="16">
        <v>25000000</v>
      </c>
      <c r="C123" s="17" t="s">
        <v>108</v>
      </c>
      <c r="D123" s="18">
        <f>D124+D129</f>
        <v>25040821.189999998</v>
      </c>
      <c r="E123" s="18">
        <f>E124+E129</f>
        <v>15902452.860000001</v>
      </c>
      <c r="F123" s="18">
        <f>F124+F129</f>
        <v>11926839.640000001</v>
      </c>
      <c r="G123" s="18">
        <f>G124+G129</f>
        <v>14478076.510000002</v>
      </c>
      <c r="H123" s="26">
        <f t="shared" si="16"/>
        <v>91.043039947737981</v>
      </c>
      <c r="I123" s="26">
        <f t="shared" si="13"/>
        <v>121.39071998120703</v>
      </c>
      <c r="J123" s="25">
        <f t="shared" si="17"/>
        <v>-10562744.679999996</v>
      </c>
      <c r="K123" s="27">
        <f t="shared" si="18"/>
        <v>57.817898223648477</v>
      </c>
    </row>
    <row r="124" spans="1:11" ht="25.5" x14ac:dyDescent="0.2">
      <c r="A124" s="44"/>
      <c r="B124" s="16">
        <v>25010000</v>
      </c>
      <c r="C124" s="21" t="s">
        <v>109</v>
      </c>
      <c r="D124" s="18">
        <f>D125+D126+D127+D128</f>
        <v>1703762.5799999998</v>
      </c>
      <c r="E124" s="18">
        <f>E125+E126+E127+E128</f>
        <v>2450064.5299999998</v>
      </c>
      <c r="F124" s="18">
        <f>F125+F126+F127+F128</f>
        <v>1837548.4000000001</v>
      </c>
      <c r="G124" s="18">
        <f>G125+G126+G127+G128</f>
        <v>1119298.21</v>
      </c>
      <c r="H124" s="26">
        <f t="shared" si="16"/>
        <v>45.684437952334264</v>
      </c>
      <c r="I124" s="26">
        <f t="shared" si="13"/>
        <v>60.912583853573587</v>
      </c>
      <c r="J124" s="25">
        <f t="shared" si="17"/>
        <v>-584464.36999999988</v>
      </c>
      <c r="K124" s="27">
        <f t="shared" si="18"/>
        <v>65.69566811357015</v>
      </c>
    </row>
    <row r="125" spans="1:11" ht="25.5" x14ac:dyDescent="0.2">
      <c r="A125" s="44"/>
      <c r="B125" s="16">
        <v>25010100</v>
      </c>
      <c r="C125" s="21" t="s">
        <v>110</v>
      </c>
      <c r="D125" s="18">
        <v>1312317.1399999999</v>
      </c>
      <c r="E125" s="18">
        <v>2020384.41</v>
      </c>
      <c r="F125" s="18">
        <v>1515288.31</v>
      </c>
      <c r="G125" s="18">
        <v>712375.84</v>
      </c>
      <c r="H125" s="26">
        <f t="shared" si="16"/>
        <v>35.259420755478907</v>
      </c>
      <c r="I125" s="26">
        <f t="shared" si="13"/>
        <v>47.012560929741483</v>
      </c>
      <c r="J125" s="25">
        <f t="shared" si="17"/>
        <v>-599941.29999999993</v>
      </c>
      <c r="K125" s="27">
        <f t="shared" si="18"/>
        <v>54.283817401028536</v>
      </c>
    </row>
    <row r="126" spans="1:11" ht="25.5" x14ac:dyDescent="0.2">
      <c r="A126" s="44"/>
      <c r="B126" s="16">
        <v>25010200</v>
      </c>
      <c r="C126" s="21" t="s">
        <v>111</v>
      </c>
      <c r="D126" s="18">
        <v>19900</v>
      </c>
      <c r="E126" s="18">
        <v>5194.7700000000004</v>
      </c>
      <c r="F126" s="18">
        <v>3896.08</v>
      </c>
      <c r="G126" s="18">
        <v>5194.7700000000004</v>
      </c>
      <c r="H126" s="26">
        <f t="shared" si="16"/>
        <v>100</v>
      </c>
      <c r="I126" s="26">
        <f t="shared" si="13"/>
        <v>133.33324777725304</v>
      </c>
      <c r="J126" s="25">
        <f t="shared" si="17"/>
        <v>-14705.23</v>
      </c>
      <c r="K126" s="27">
        <f t="shared" si="18"/>
        <v>26.104371859296482</v>
      </c>
    </row>
    <row r="127" spans="1:11" ht="38.25" x14ac:dyDescent="0.2">
      <c r="A127" s="44"/>
      <c r="B127" s="16">
        <v>25010300</v>
      </c>
      <c r="C127" s="21" t="s">
        <v>112</v>
      </c>
      <c r="D127" s="18">
        <v>268046.44</v>
      </c>
      <c r="E127" s="18">
        <v>338371.35</v>
      </c>
      <c r="F127" s="18">
        <v>253778.51</v>
      </c>
      <c r="G127" s="18">
        <v>305528.09999999998</v>
      </c>
      <c r="H127" s="26">
        <f t="shared" si="16"/>
        <v>90.293726108903726</v>
      </c>
      <c r="I127" s="26">
        <f t="shared" si="13"/>
        <v>120.39163599786285</v>
      </c>
      <c r="J127" s="25">
        <f t="shared" si="17"/>
        <v>37481.659999999974</v>
      </c>
      <c r="K127" s="27">
        <f t="shared" si="18"/>
        <v>113.9832709585697</v>
      </c>
    </row>
    <row r="128" spans="1:11" ht="25.5" x14ac:dyDescent="0.2">
      <c r="A128" s="44"/>
      <c r="B128" s="16">
        <v>25010400</v>
      </c>
      <c r="C128" s="21" t="s">
        <v>113</v>
      </c>
      <c r="D128" s="18">
        <v>103499</v>
      </c>
      <c r="E128" s="18">
        <v>86114</v>
      </c>
      <c r="F128" s="18">
        <v>64585.5</v>
      </c>
      <c r="G128" s="18">
        <v>96199.5</v>
      </c>
      <c r="H128" s="26">
        <f t="shared" si="16"/>
        <v>111.71180063636574</v>
      </c>
      <c r="I128" s="26">
        <f t="shared" si="13"/>
        <v>148.94906751515433</v>
      </c>
      <c r="J128" s="25">
        <f t="shared" si="17"/>
        <v>-7299.5</v>
      </c>
      <c r="K128" s="27">
        <f t="shared" si="18"/>
        <v>92.947274852897138</v>
      </c>
    </row>
    <row r="129" spans="1:11" x14ac:dyDescent="0.2">
      <c r="A129" s="44"/>
      <c r="B129" s="16">
        <v>25020000</v>
      </c>
      <c r="C129" s="21" t="s">
        <v>114</v>
      </c>
      <c r="D129" s="18">
        <f>D130+D131</f>
        <v>23337058.609999999</v>
      </c>
      <c r="E129" s="18">
        <f>E130+E131</f>
        <v>13452388.330000002</v>
      </c>
      <c r="F129" s="18">
        <f>F130+F131</f>
        <v>10089291.24</v>
      </c>
      <c r="G129" s="18">
        <f>G130+G131</f>
        <v>13358778.300000001</v>
      </c>
      <c r="H129" s="26">
        <f t="shared" si="16"/>
        <v>99.304138211716335</v>
      </c>
      <c r="I129" s="26">
        <f t="shared" si="13"/>
        <v>132.40551771404708</v>
      </c>
      <c r="J129" s="25">
        <f t="shared" si="17"/>
        <v>-9978280.3099999987</v>
      </c>
      <c r="K129" s="27">
        <f t="shared" si="18"/>
        <v>57.242767922242457</v>
      </c>
    </row>
    <row r="130" spans="1:11" x14ac:dyDescent="0.2">
      <c r="A130" s="44"/>
      <c r="B130" s="16">
        <v>25020100</v>
      </c>
      <c r="C130" s="21" t="s">
        <v>115</v>
      </c>
      <c r="D130" s="18">
        <v>17406834.190000001</v>
      </c>
      <c r="E130" s="18">
        <v>9781954.3800000008</v>
      </c>
      <c r="F130" s="18">
        <v>7336465.7800000003</v>
      </c>
      <c r="G130" s="18">
        <v>9716957.3499999996</v>
      </c>
      <c r="H130" s="26">
        <f t="shared" si="16"/>
        <v>99.335541472848277</v>
      </c>
      <c r="I130" s="26">
        <f t="shared" si="13"/>
        <v>132.44738872073086</v>
      </c>
      <c r="J130" s="25">
        <f t="shared" si="17"/>
        <v>-7689876.8400000017</v>
      </c>
      <c r="K130" s="27">
        <f t="shared" si="18"/>
        <v>55.822657031927527</v>
      </c>
    </row>
    <row r="131" spans="1:11" ht="63.75" x14ac:dyDescent="0.2">
      <c r="A131" s="44"/>
      <c r="B131" s="16">
        <v>25020200</v>
      </c>
      <c r="C131" s="21" t="s">
        <v>116</v>
      </c>
      <c r="D131" s="18">
        <v>5930224.4199999999</v>
      </c>
      <c r="E131" s="18">
        <v>3670433.95</v>
      </c>
      <c r="F131" s="18">
        <v>2752825.46</v>
      </c>
      <c r="G131" s="18">
        <v>3641820.95</v>
      </c>
      <c r="H131" s="26">
        <f t="shared" si="16"/>
        <v>99.220446399805127</v>
      </c>
      <c r="I131" s="26">
        <f t="shared" si="13"/>
        <v>132.29392865321728</v>
      </c>
      <c r="J131" s="25">
        <f t="shared" si="17"/>
        <v>-2288403.4699999997</v>
      </c>
      <c r="K131" s="27">
        <f t="shared" si="18"/>
        <v>61.411182647957872</v>
      </c>
    </row>
    <row r="132" spans="1:11" x14ac:dyDescent="0.2">
      <c r="A132" s="44"/>
      <c r="B132" s="88">
        <v>30000000</v>
      </c>
      <c r="C132" s="45" t="s">
        <v>117</v>
      </c>
      <c r="D132" s="46">
        <f t="shared" ref="D132:G133" si="19">D133</f>
        <v>44348.75</v>
      </c>
      <c r="E132" s="46">
        <f t="shared" si="19"/>
        <v>200000</v>
      </c>
      <c r="F132" s="46">
        <f t="shared" si="19"/>
        <v>170000</v>
      </c>
      <c r="G132" s="46">
        <f t="shared" si="19"/>
        <v>14371</v>
      </c>
      <c r="H132" s="47">
        <f t="shared" si="16"/>
        <v>7.1855000000000002</v>
      </c>
      <c r="I132" s="47">
        <f t="shared" si="13"/>
        <v>8.4535294117647055</v>
      </c>
      <c r="J132" s="46">
        <f t="shared" si="6"/>
        <v>-29977.75</v>
      </c>
      <c r="K132" s="48">
        <f t="shared" si="7"/>
        <v>32.404520984244201</v>
      </c>
    </row>
    <row r="133" spans="1:11" x14ac:dyDescent="0.2">
      <c r="A133" s="44"/>
      <c r="B133" s="16">
        <v>33000000</v>
      </c>
      <c r="C133" s="21" t="s">
        <v>118</v>
      </c>
      <c r="D133" s="18">
        <f t="shared" si="19"/>
        <v>44348.75</v>
      </c>
      <c r="E133" s="18">
        <f t="shared" ref="D133:G136" si="20">E134</f>
        <v>200000</v>
      </c>
      <c r="F133" s="18">
        <f t="shared" si="20"/>
        <v>170000</v>
      </c>
      <c r="G133" s="18">
        <f t="shared" si="19"/>
        <v>14371</v>
      </c>
      <c r="H133" s="26">
        <f t="shared" si="16"/>
        <v>7.1855000000000002</v>
      </c>
      <c r="I133" s="26">
        <f t="shared" si="13"/>
        <v>8.4535294117647055</v>
      </c>
      <c r="J133" s="25">
        <f t="shared" si="6"/>
        <v>-29977.75</v>
      </c>
      <c r="K133" s="27">
        <f>G133/D133*100</f>
        <v>32.404520984244201</v>
      </c>
    </row>
    <row r="134" spans="1:11" x14ac:dyDescent="0.2">
      <c r="A134" s="44"/>
      <c r="B134" s="16">
        <v>33010000</v>
      </c>
      <c r="C134" s="21" t="s">
        <v>119</v>
      </c>
      <c r="D134" s="18">
        <f t="shared" si="20"/>
        <v>44348.75</v>
      </c>
      <c r="E134" s="18">
        <f t="shared" si="20"/>
        <v>200000</v>
      </c>
      <c r="F134" s="18">
        <f t="shared" si="20"/>
        <v>170000</v>
      </c>
      <c r="G134" s="18">
        <f t="shared" si="20"/>
        <v>14371</v>
      </c>
      <c r="H134" s="26">
        <f>G134/E134*100</f>
        <v>7.1855000000000002</v>
      </c>
      <c r="I134" s="26">
        <f t="shared" si="13"/>
        <v>8.4535294117647055</v>
      </c>
      <c r="J134" s="25">
        <f t="shared" si="6"/>
        <v>-29977.75</v>
      </c>
      <c r="K134" s="27">
        <f t="shared" si="7"/>
        <v>32.404520984244201</v>
      </c>
    </row>
    <row r="135" spans="1:11" ht="63.75" x14ac:dyDescent="0.2">
      <c r="A135" s="44"/>
      <c r="B135" s="16">
        <v>33010100</v>
      </c>
      <c r="C135" s="21" t="s">
        <v>120</v>
      </c>
      <c r="D135" s="18">
        <v>44348.75</v>
      </c>
      <c r="E135" s="18">
        <v>200000</v>
      </c>
      <c r="F135" s="18">
        <v>170000</v>
      </c>
      <c r="G135" s="18">
        <v>14371</v>
      </c>
      <c r="H135" s="26">
        <f>G135/E135*100</f>
        <v>7.1855000000000002</v>
      </c>
      <c r="I135" s="26">
        <f t="shared" si="13"/>
        <v>8.4535294117647055</v>
      </c>
      <c r="J135" s="25">
        <f t="shared" si="6"/>
        <v>-29977.75</v>
      </c>
      <c r="K135" s="27">
        <f t="shared" si="7"/>
        <v>32.404520984244201</v>
      </c>
    </row>
    <row r="136" spans="1:11" s="30" customFormat="1" x14ac:dyDescent="0.2">
      <c r="A136" s="49"/>
      <c r="B136" s="85">
        <v>40000000</v>
      </c>
      <c r="C136" s="12" t="s">
        <v>80</v>
      </c>
      <c r="D136" s="13">
        <f>D137</f>
        <v>2746323</v>
      </c>
      <c r="E136" s="13">
        <f t="shared" si="20"/>
        <v>7047923</v>
      </c>
      <c r="F136" s="13">
        <f t="shared" si="20"/>
        <v>6907623</v>
      </c>
      <c r="G136" s="13">
        <f>G137</f>
        <v>6907623</v>
      </c>
      <c r="H136" s="47">
        <f t="shared" ref="H136:H147" si="21">G136/E136*100</f>
        <v>98.009342610581868</v>
      </c>
      <c r="I136" s="47">
        <f t="shared" si="13"/>
        <v>100</v>
      </c>
      <c r="J136" s="13">
        <f t="shared" si="6"/>
        <v>4161300</v>
      </c>
      <c r="K136" s="50">
        <f t="shared" si="7"/>
        <v>251.52259949030031</v>
      </c>
    </row>
    <row r="137" spans="1:11" s="22" customFormat="1" x14ac:dyDescent="0.2">
      <c r="A137" s="51"/>
      <c r="B137" s="84">
        <v>41000000</v>
      </c>
      <c r="C137" s="28" t="s">
        <v>81</v>
      </c>
      <c r="D137" s="52">
        <f>D143+D138</f>
        <v>2746323</v>
      </c>
      <c r="E137" s="52">
        <f t="shared" ref="E137:F137" si="22">E143+E138</f>
        <v>7047923</v>
      </c>
      <c r="F137" s="52">
        <f t="shared" si="22"/>
        <v>6907623</v>
      </c>
      <c r="G137" s="52">
        <f>G143+G138</f>
        <v>6907623</v>
      </c>
      <c r="H137" s="53">
        <f t="shared" si="21"/>
        <v>98.009342610581868</v>
      </c>
      <c r="I137" s="53">
        <f t="shared" si="13"/>
        <v>100</v>
      </c>
      <c r="J137" s="25">
        <f t="shared" si="6"/>
        <v>4161300</v>
      </c>
      <c r="K137" s="27">
        <f t="shared" si="7"/>
        <v>251.52259949030031</v>
      </c>
    </row>
    <row r="138" spans="1:11" s="22" customFormat="1" x14ac:dyDescent="0.2">
      <c r="A138" s="51"/>
      <c r="B138" s="84">
        <v>41030000</v>
      </c>
      <c r="C138" s="28" t="s">
        <v>85</v>
      </c>
      <c r="D138" s="52">
        <f>D139+D142+D140+D141</f>
        <v>0</v>
      </c>
      <c r="E138" s="52">
        <f t="shared" ref="E138:F138" si="23">E140+E141+E142</f>
        <v>7047923</v>
      </c>
      <c r="F138" s="52">
        <f t="shared" si="23"/>
        <v>6907623</v>
      </c>
      <c r="G138" s="52">
        <f>G140+G141+G142</f>
        <v>6907623</v>
      </c>
      <c r="H138" s="53">
        <f t="shared" si="21"/>
        <v>98.009342610581868</v>
      </c>
      <c r="I138" s="53">
        <f t="shared" si="13"/>
        <v>100</v>
      </c>
      <c r="J138" s="25">
        <f t="shared" si="6"/>
        <v>6907623</v>
      </c>
      <c r="K138" s="27" t="e">
        <f t="shared" si="7"/>
        <v>#DIV/0!</v>
      </c>
    </row>
    <row r="139" spans="1:11" s="22" customFormat="1" ht="38.25" hidden="1" x14ac:dyDescent="0.2">
      <c r="A139" s="51"/>
      <c r="B139" s="84">
        <v>41033300</v>
      </c>
      <c r="C139" s="68" t="s">
        <v>129</v>
      </c>
      <c r="D139" s="52">
        <v>0</v>
      </c>
      <c r="E139" s="52">
        <v>0</v>
      </c>
      <c r="F139" s="52">
        <v>0</v>
      </c>
      <c r="G139" s="52">
        <v>0</v>
      </c>
      <c r="H139" s="53" t="e">
        <f t="shared" si="21"/>
        <v>#DIV/0!</v>
      </c>
      <c r="I139" s="53" t="e">
        <f t="shared" si="13"/>
        <v>#DIV/0!</v>
      </c>
      <c r="J139" s="25">
        <f t="shared" si="6"/>
        <v>0</v>
      </c>
      <c r="K139" s="27" t="e">
        <f t="shared" si="7"/>
        <v>#DIV/0!</v>
      </c>
    </row>
    <row r="140" spans="1:11" s="22" customFormat="1" ht="25.5" x14ac:dyDescent="0.2">
      <c r="A140" s="51"/>
      <c r="B140" s="84">
        <v>41033900</v>
      </c>
      <c r="C140" s="68" t="s">
        <v>86</v>
      </c>
      <c r="D140" s="52">
        <v>0</v>
      </c>
      <c r="E140" s="52">
        <v>5929423</v>
      </c>
      <c r="F140" s="52">
        <v>5929423</v>
      </c>
      <c r="G140" s="52">
        <v>5929423</v>
      </c>
      <c r="H140" s="53">
        <f>G140/E140*100</f>
        <v>100</v>
      </c>
      <c r="I140" s="53">
        <f t="shared" si="13"/>
        <v>100</v>
      </c>
      <c r="J140" s="25">
        <f t="shared" si="6"/>
        <v>5929423</v>
      </c>
      <c r="K140" s="27" t="e">
        <f t="shared" si="7"/>
        <v>#DIV/0!</v>
      </c>
    </row>
    <row r="141" spans="1:11" s="22" customFormat="1" ht="38.25" x14ac:dyDescent="0.2">
      <c r="A141" s="51"/>
      <c r="B141" s="84">
        <v>41035400</v>
      </c>
      <c r="C141" s="68" t="s">
        <v>136</v>
      </c>
      <c r="D141" s="52">
        <v>0</v>
      </c>
      <c r="E141" s="52">
        <v>187100</v>
      </c>
      <c r="F141" s="52">
        <v>46800</v>
      </c>
      <c r="G141" s="52">
        <v>46800</v>
      </c>
      <c r="H141" s="53">
        <f>G141/E141*100</f>
        <v>25.013361838588988</v>
      </c>
      <c r="I141" s="53">
        <f t="shared" si="13"/>
        <v>100</v>
      </c>
      <c r="J141" s="25">
        <f t="shared" si="6"/>
        <v>46800</v>
      </c>
      <c r="K141" s="27"/>
    </row>
    <row r="142" spans="1:11" s="22" customFormat="1" ht="38.25" x14ac:dyDescent="0.2">
      <c r="A142" s="51"/>
      <c r="B142" s="84">
        <v>41037400</v>
      </c>
      <c r="C142" s="68" t="s">
        <v>130</v>
      </c>
      <c r="D142" s="52">
        <v>0</v>
      </c>
      <c r="E142" s="52">
        <v>931400</v>
      </c>
      <c r="F142" s="52">
        <v>931400</v>
      </c>
      <c r="G142" s="52">
        <v>931400</v>
      </c>
      <c r="H142" s="53">
        <f t="shared" si="21"/>
        <v>100</v>
      </c>
      <c r="I142" s="53">
        <f t="shared" si="13"/>
        <v>100</v>
      </c>
      <c r="J142" s="25">
        <f t="shared" si="6"/>
        <v>931400</v>
      </c>
      <c r="K142" s="27"/>
    </row>
    <row r="143" spans="1:11" s="22" customFormat="1" x14ac:dyDescent="0.2">
      <c r="A143" s="51"/>
      <c r="B143" s="84">
        <v>41050000</v>
      </c>
      <c r="C143" s="28" t="s">
        <v>93</v>
      </c>
      <c r="D143" s="52">
        <f>D145+D147+D148+D144</f>
        <v>2746323</v>
      </c>
      <c r="E143" s="52">
        <f>E145+E147+E146+E148</f>
        <v>0</v>
      </c>
      <c r="F143" s="52">
        <f>F145+F147+F146+F148</f>
        <v>0</v>
      </c>
      <c r="G143" s="52">
        <f>G145+G147+G146+G148</f>
        <v>0</v>
      </c>
      <c r="H143" s="53" t="e">
        <f t="shared" si="21"/>
        <v>#DIV/0!</v>
      </c>
      <c r="I143" s="53" t="e">
        <f t="shared" si="13"/>
        <v>#DIV/0!</v>
      </c>
      <c r="J143" s="25">
        <f t="shared" si="6"/>
        <v>-2746323</v>
      </c>
      <c r="K143" s="27">
        <f t="shared" si="7"/>
        <v>0</v>
      </c>
    </row>
    <row r="144" spans="1:11" s="22" customFormat="1" ht="38.25" hidden="1" x14ac:dyDescent="0.2">
      <c r="A144" s="51"/>
      <c r="B144" s="89">
        <v>41051000</v>
      </c>
      <c r="C144" s="70" t="s">
        <v>94</v>
      </c>
      <c r="D144" s="52">
        <v>0</v>
      </c>
      <c r="E144" s="52"/>
      <c r="F144" s="52"/>
      <c r="G144" s="52"/>
      <c r="H144" s="53"/>
      <c r="I144" s="53"/>
      <c r="J144" s="25"/>
      <c r="K144" s="27"/>
    </row>
    <row r="145" spans="1:18" ht="38.25" x14ac:dyDescent="0.2">
      <c r="A145" s="44"/>
      <c r="B145" s="74">
        <v>41051100</v>
      </c>
      <c r="C145" s="21" t="s">
        <v>121</v>
      </c>
      <c r="D145" s="18">
        <v>2717796</v>
      </c>
      <c r="E145" s="18">
        <v>0</v>
      </c>
      <c r="F145" s="18">
        <v>0</v>
      </c>
      <c r="G145" s="18">
        <v>0</v>
      </c>
      <c r="H145" s="19" t="e">
        <f t="shared" si="21"/>
        <v>#DIV/0!</v>
      </c>
      <c r="I145" s="19" t="e">
        <f t="shared" si="13"/>
        <v>#DIV/0!</v>
      </c>
      <c r="J145" s="25">
        <f t="shared" si="6"/>
        <v>-2717796</v>
      </c>
      <c r="K145" s="27"/>
    </row>
    <row r="146" spans="1:18" ht="25.5" hidden="1" x14ac:dyDescent="0.2">
      <c r="A146" s="44"/>
      <c r="B146" s="74">
        <v>41053600</v>
      </c>
      <c r="C146" s="69" t="s">
        <v>131</v>
      </c>
      <c r="D146" s="18">
        <v>0</v>
      </c>
      <c r="E146" s="18">
        <v>0</v>
      </c>
      <c r="F146" s="18">
        <v>0</v>
      </c>
      <c r="G146" s="18">
        <v>0</v>
      </c>
      <c r="H146" s="19" t="e">
        <f t="shared" si="21"/>
        <v>#DIV/0!</v>
      </c>
      <c r="I146" s="19" t="e">
        <f t="shared" si="13"/>
        <v>#DIV/0!</v>
      </c>
      <c r="J146" s="25">
        <f t="shared" si="6"/>
        <v>0</v>
      </c>
      <c r="K146" s="27"/>
    </row>
    <row r="147" spans="1:18" x14ac:dyDescent="0.2">
      <c r="A147" s="44"/>
      <c r="B147" s="16">
        <v>41053900</v>
      </c>
      <c r="C147" s="54" t="s">
        <v>97</v>
      </c>
      <c r="D147" s="18">
        <v>28527</v>
      </c>
      <c r="E147" s="18">
        <v>0</v>
      </c>
      <c r="F147" s="18">
        <v>0</v>
      </c>
      <c r="G147" s="18">
        <v>0</v>
      </c>
      <c r="H147" s="19" t="e">
        <f t="shared" si="21"/>
        <v>#DIV/0!</v>
      </c>
      <c r="I147" s="19" t="e">
        <f t="shared" si="13"/>
        <v>#DIV/0!</v>
      </c>
      <c r="J147" s="25">
        <f t="shared" si="6"/>
        <v>-28527</v>
      </c>
      <c r="K147" s="27"/>
    </row>
    <row r="148" spans="1:18" ht="63.75" hidden="1" x14ac:dyDescent="0.2">
      <c r="A148" s="44"/>
      <c r="B148" s="74">
        <v>41059200</v>
      </c>
      <c r="C148" s="54" t="s">
        <v>122</v>
      </c>
      <c r="D148" s="18">
        <v>0</v>
      </c>
      <c r="E148" s="18">
        <v>0</v>
      </c>
      <c r="F148" s="18">
        <v>0</v>
      </c>
      <c r="G148" s="18">
        <v>0</v>
      </c>
      <c r="H148" s="19"/>
      <c r="I148" s="19"/>
      <c r="J148" s="25">
        <f t="shared" si="6"/>
        <v>0</v>
      </c>
      <c r="K148" s="27" t="e">
        <f t="shared" si="7"/>
        <v>#DIV/0!</v>
      </c>
    </row>
    <row r="149" spans="1:18" x14ac:dyDescent="0.2">
      <c r="A149" s="44"/>
      <c r="B149" s="90">
        <v>50000000</v>
      </c>
      <c r="C149" s="55" t="s">
        <v>123</v>
      </c>
      <c r="D149" s="56">
        <f>SUM(D150)</f>
        <v>10000</v>
      </c>
      <c r="E149" s="56"/>
      <c r="F149" s="56"/>
      <c r="G149" s="56">
        <f>G150</f>
        <v>0</v>
      </c>
      <c r="H149" s="57"/>
      <c r="I149" s="57"/>
      <c r="J149" s="58">
        <f t="shared" si="6"/>
        <v>-10000</v>
      </c>
      <c r="K149" s="50"/>
    </row>
    <row r="150" spans="1:18" ht="38.25" x14ac:dyDescent="0.2">
      <c r="A150" s="44"/>
      <c r="B150" s="74">
        <v>50110000</v>
      </c>
      <c r="C150" s="54" t="s">
        <v>124</v>
      </c>
      <c r="D150" s="18">
        <v>10000</v>
      </c>
      <c r="E150" s="18">
        <v>0</v>
      </c>
      <c r="F150" s="18">
        <v>0</v>
      </c>
      <c r="G150" s="18">
        <v>0</v>
      </c>
      <c r="H150" s="19"/>
      <c r="I150" s="19"/>
      <c r="J150" s="25">
        <f t="shared" si="6"/>
        <v>-10000</v>
      </c>
      <c r="K150" s="27"/>
    </row>
    <row r="151" spans="1:18" x14ac:dyDescent="0.2">
      <c r="A151" s="44"/>
      <c r="B151" s="91" t="s">
        <v>99</v>
      </c>
      <c r="C151" s="92"/>
      <c r="D151" s="32">
        <f>D113+D118+D132+D149</f>
        <v>25301036.349999998</v>
      </c>
      <c r="E151" s="32">
        <f>E113+E118+E132</f>
        <v>16238452.860000001</v>
      </c>
      <c r="F151" s="32">
        <f>F113+F118+F132</f>
        <v>12200339.640000001</v>
      </c>
      <c r="G151" s="32">
        <f>G113+G118+G132+G149</f>
        <v>14822597.590000002</v>
      </c>
      <c r="H151" s="33">
        <f>G151/E151*100</f>
        <v>91.280848722431813</v>
      </c>
      <c r="I151" s="33">
        <f t="shared" si="13"/>
        <v>121.49331926303653</v>
      </c>
      <c r="J151" s="32">
        <f t="shared" si="6"/>
        <v>-10478438.759999996</v>
      </c>
      <c r="K151" s="34">
        <f t="shared" si="7"/>
        <v>58.584942470153024</v>
      </c>
    </row>
    <row r="152" spans="1:18" x14ac:dyDescent="0.2">
      <c r="A152" s="59"/>
      <c r="B152" s="93" t="s">
        <v>125</v>
      </c>
      <c r="C152" s="94"/>
      <c r="D152" s="36">
        <f>D151+D136</f>
        <v>28047359.349999998</v>
      </c>
      <c r="E152" s="36">
        <f>E151+E136</f>
        <v>23286375.859999999</v>
      </c>
      <c r="F152" s="36">
        <f>F151+F136</f>
        <v>19107962.640000001</v>
      </c>
      <c r="G152" s="36">
        <f>G151+G136</f>
        <v>21730220.590000004</v>
      </c>
      <c r="H152" s="37">
        <f>G152/E152*100</f>
        <v>93.31731447024751</v>
      </c>
      <c r="I152" s="37">
        <f t="shared" si="13"/>
        <v>113.72337804612749</v>
      </c>
      <c r="J152" s="36">
        <f t="shared" si="6"/>
        <v>-6317138.7599999942</v>
      </c>
      <c r="K152" s="38">
        <f t="shared" si="7"/>
        <v>77.476885858775162</v>
      </c>
    </row>
    <row r="153" spans="1:18" x14ac:dyDescent="0.2">
      <c r="B153" s="95" t="s">
        <v>126</v>
      </c>
      <c r="C153" s="96"/>
      <c r="D153" s="60">
        <f>D111+D152</f>
        <v>237932048.04999998</v>
      </c>
      <c r="E153" s="60">
        <f>E111+E152</f>
        <v>362373324.86000001</v>
      </c>
      <c r="F153" s="60">
        <f>F111+F152</f>
        <v>281601346.63999999</v>
      </c>
      <c r="G153" s="60">
        <f>G111+G152</f>
        <v>290883539.48000002</v>
      </c>
      <c r="H153" s="61">
        <f>G153/E153*100</f>
        <v>80.271785897149158</v>
      </c>
      <c r="I153" s="61">
        <f t="shared" si="13"/>
        <v>103.29621748999178</v>
      </c>
      <c r="J153" s="60">
        <f t="shared" si="6"/>
        <v>52951491.430000037</v>
      </c>
      <c r="K153" s="62">
        <f t="shared" si="7"/>
        <v>122.25487985497128</v>
      </c>
    </row>
    <row r="154" spans="1:18" x14ac:dyDescent="0.2">
      <c r="D154" s="4"/>
      <c r="E154" s="4"/>
      <c r="F154" s="4"/>
      <c r="G154" s="4"/>
    </row>
    <row r="155" spans="1:18" s="63" customFormat="1" ht="39.75" customHeight="1" x14ac:dyDescent="0.3">
      <c r="A155" s="97" t="s">
        <v>127</v>
      </c>
      <c r="B155" s="97"/>
      <c r="C155" s="97"/>
      <c r="E155" s="64" t="s">
        <v>128</v>
      </c>
      <c r="F155" s="65"/>
      <c r="G155" s="65"/>
      <c r="H155" s="65"/>
      <c r="I155" s="65"/>
      <c r="K155" s="66"/>
      <c r="L155" s="66"/>
      <c r="M155" s="66"/>
      <c r="N155" s="66"/>
      <c r="O155" s="67"/>
      <c r="P155" s="67"/>
      <c r="Q155" s="67"/>
      <c r="R155" s="67"/>
    </row>
    <row r="156" spans="1:18" x14ac:dyDescent="0.2">
      <c r="D156" s="4"/>
      <c r="E156" s="4"/>
      <c r="F156" s="4"/>
      <c r="G156" s="4"/>
    </row>
  </sheetData>
  <mergeCells count="15">
    <mergeCell ref="B151:C151"/>
    <mergeCell ref="B152:C152"/>
    <mergeCell ref="B153:C153"/>
    <mergeCell ref="A155:C155"/>
    <mergeCell ref="A6:K6"/>
    <mergeCell ref="B7:K7"/>
    <mergeCell ref="A9:A10"/>
    <mergeCell ref="B9:B10"/>
    <mergeCell ref="C9:C10"/>
    <mergeCell ref="D9:D10"/>
    <mergeCell ref="E9:E10"/>
    <mergeCell ref="F9:F10"/>
    <mergeCell ref="G9:G10"/>
    <mergeCell ref="H9:I9"/>
    <mergeCell ref="J9:K9"/>
  </mergeCells>
  <pageMargins left="0.59055118110236249" right="0.59055118110236249" top="0.39370078740157477" bottom="0.39370078740157477" header="0" footer="0"/>
  <pageSetup paperSize="9" scale="42" fitToHeight="0" orientation="portrait" horizontalDpi="300" verticalDpi="300" r:id="rId1"/>
  <headerFooter differentFirst="1">
    <oddHeader>&amp;C&amp;P&amp;Rпродовження додатка</oddHeader>
    <firstHeader>&amp;C&amp;P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Лист1</vt:lpstr>
      <vt:lpstr>Лист1!Print_Titles</vt:lpstr>
      <vt:lpstr>Лист1!Область_друку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revision>5</cp:revision>
  <cp:lastPrinted>2025-11-19T14:21:15Z</cp:lastPrinted>
  <dcterms:created xsi:type="dcterms:W3CDTF">2020-04-02T06:17:40Z</dcterms:created>
  <dcterms:modified xsi:type="dcterms:W3CDTF">2025-11-19T14:21:31Z</dcterms:modified>
</cp:coreProperties>
</file>