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definedNames>
    <definedName name="Print_Titles" localSheetId="0">Лист1!$A:$C</definedName>
    <definedName name="_xlnm.Print_Area" localSheetId="0">Лист1!$A$1:$K$147</definedName>
  </definedNames>
  <calcPr calcId="144525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J142" i="1" l="1"/>
  <c r="G141" i="1"/>
  <c r="J141" i="1" s="1"/>
  <c r="K140" i="1"/>
  <c r="J140" i="1"/>
  <c r="J139" i="1"/>
  <c r="I139" i="1"/>
  <c r="H139" i="1"/>
  <c r="J138" i="1"/>
  <c r="I138" i="1"/>
  <c r="H138" i="1"/>
  <c r="J137" i="1"/>
  <c r="I137" i="1"/>
  <c r="H137" i="1"/>
  <c r="K135" i="1"/>
  <c r="J135" i="1"/>
  <c r="I135" i="1"/>
  <c r="H135" i="1"/>
  <c r="G135" i="1"/>
  <c r="F135" i="1"/>
  <c r="E135" i="1"/>
  <c r="D135" i="1"/>
  <c r="J134" i="1"/>
  <c r="I134" i="1"/>
  <c r="H134" i="1"/>
  <c r="J133" i="1"/>
  <c r="I133" i="1"/>
  <c r="H133" i="1"/>
  <c r="J132" i="1"/>
  <c r="I132" i="1"/>
  <c r="H132" i="1"/>
  <c r="G132" i="1"/>
  <c r="F132" i="1"/>
  <c r="F131" i="1" s="1"/>
  <c r="F130" i="1" s="1"/>
  <c r="E132" i="1"/>
  <c r="D132" i="1"/>
  <c r="G131" i="1"/>
  <c r="J131" i="1" s="1"/>
  <c r="E131" i="1"/>
  <c r="E130" i="1" s="1"/>
  <c r="D131" i="1"/>
  <c r="D130" i="1"/>
  <c r="K129" i="1"/>
  <c r="J129" i="1"/>
  <c r="I129" i="1"/>
  <c r="H129" i="1"/>
  <c r="J128" i="1"/>
  <c r="H128" i="1"/>
  <c r="G128" i="1"/>
  <c r="F128" i="1"/>
  <c r="I128" i="1" s="1"/>
  <c r="E128" i="1"/>
  <c r="D128" i="1"/>
  <c r="K128" i="1" s="1"/>
  <c r="I127" i="1"/>
  <c r="H127" i="1"/>
  <c r="G127" i="1"/>
  <c r="F127" i="1"/>
  <c r="F126" i="1" s="1"/>
  <c r="E127" i="1"/>
  <c r="G126" i="1"/>
  <c r="E126" i="1"/>
  <c r="K125" i="1"/>
  <c r="J125" i="1"/>
  <c r="I125" i="1"/>
  <c r="H125" i="1"/>
  <c r="K124" i="1"/>
  <c r="J124" i="1"/>
  <c r="I124" i="1"/>
  <c r="H124" i="1"/>
  <c r="K123" i="1"/>
  <c r="J123" i="1"/>
  <c r="I123" i="1"/>
  <c r="H123" i="1"/>
  <c r="G123" i="1"/>
  <c r="F123" i="1"/>
  <c r="E123" i="1"/>
  <c r="D123" i="1"/>
  <c r="K122" i="1"/>
  <c r="J122" i="1"/>
  <c r="I122" i="1"/>
  <c r="H122" i="1"/>
  <c r="K121" i="1"/>
  <c r="J121" i="1"/>
  <c r="I121" i="1"/>
  <c r="H121" i="1"/>
  <c r="K120" i="1"/>
  <c r="J120" i="1"/>
  <c r="I120" i="1"/>
  <c r="H120" i="1"/>
  <c r="K119" i="1"/>
  <c r="J119" i="1"/>
  <c r="I119" i="1"/>
  <c r="H119" i="1"/>
  <c r="K118" i="1"/>
  <c r="J118" i="1"/>
  <c r="I118" i="1"/>
  <c r="H118" i="1"/>
  <c r="G118" i="1"/>
  <c r="F118" i="1"/>
  <c r="F117" i="1" s="1"/>
  <c r="E118" i="1"/>
  <c r="D118" i="1"/>
  <c r="D117" i="1" s="1"/>
  <c r="G117" i="1"/>
  <c r="E117" i="1"/>
  <c r="K116" i="1"/>
  <c r="J116" i="1"/>
  <c r="I116" i="1"/>
  <c r="H116" i="1"/>
  <c r="K115" i="1"/>
  <c r="J115" i="1"/>
  <c r="I115" i="1"/>
  <c r="H115" i="1"/>
  <c r="G114" i="1"/>
  <c r="K114" i="1" s="1"/>
  <c r="F114" i="1"/>
  <c r="F113" i="1" s="1"/>
  <c r="F112" i="1" s="1"/>
  <c r="E114" i="1"/>
  <c r="E113" i="1" s="1"/>
  <c r="E112" i="1" s="1"/>
  <c r="D114" i="1"/>
  <c r="D113" i="1" s="1"/>
  <c r="D112" i="1" s="1"/>
  <c r="K111" i="1"/>
  <c r="J111" i="1"/>
  <c r="I111" i="1"/>
  <c r="H111" i="1"/>
  <c r="K110" i="1"/>
  <c r="J110" i="1"/>
  <c r="I110" i="1"/>
  <c r="H110" i="1"/>
  <c r="G109" i="1"/>
  <c r="J109" i="1" s="1"/>
  <c r="F109" i="1"/>
  <c r="F108" i="1" s="1"/>
  <c r="F107" i="1" s="1"/>
  <c r="E109" i="1"/>
  <c r="E108" i="1" s="1"/>
  <c r="E107" i="1" s="1"/>
  <c r="E143" i="1" s="1"/>
  <c r="E144" i="1" s="1"/>
  <c r="D109" i="1"/>
  <c r="D108" i="1"/>
  <c r="D107" i="1"/>
  <c r="K103" i="1"/>
  <c r="J103" i="1"/>
  <c r="K102" i="1"/>
  <c r="J102" i="1"/>
  <c r="I102" i="1"/>
  <c r="H102" i="1"/>
  <c r="J101" i="1"/>
  <c r="I101" i="1"/>
  <c r="H101" i="1"/>
  <c r="K100" i="1"/>
  <c r="J100" i="1"/>
  <c r="I100" i="1"/>
  <c r="H100" i="1"/>
  <c r="K99" i="1"/>
  <c r="J99" i="1"/>
  <c r="I99" i="1"/>
  <c r="H99" i="1"/>
  <c r="K98" i="1"/>
  <c r="J98" i="1"/>
  <c r="K97" i="1"/>
  <c r="G97" i="1"/>
  <c r="I97" i="1" s="1"/>
  <c r="F97" i="1"/>
  <c r="E97" i="1"/>
  <c r="D97" i="1"/>
  <c r="K96" i="1"/>
  <c r="J96" i="1"/>
  <c r="I96" i="1"/>
  <c r="H96" i="1"/>
  <c r="K95" i="1"/>
  <c r="J95" i="1"/>
  <c r="I95" i="1"/>
  <c r="H95" i="1"/>
  <c r="G94" i="1"/>
  <c r="G84" i="1" s="1"/>
  <c r="D94" i="1"/>
  <c r="K93" i="1"/>
  <c r="J93" i="1"/>
  <c r="I93" i="1"/>
  <c r="H93" i="1"/>
  <c r="K92" i="1"/>
  <c r="J92" i="1"/>
  <c r="I92" i="1"/>
  <c r="H92" i="1"/>
  <c r="K91" i="1"/>
  <c r="J91" i="1"/>
  <c r="I91" i="1"/>
  <c r="H91" i="1"/>
  <c r="K90" i="1"/>
  <c r="J90" i="1"/>
  <c r="I90" i="1"/>
  <c r="H90" i="1"/>
  <c r="I88" i="1"/>
  <c r="H88" i="1"/>
  <c r="G88" i="1"/>
  <c r="K88" i="1" s="1"/>
  <c r="F88" i="1"/>
  <c r="E88" i="1"/>
  <c r="D88" i="1"/>
  <c r="J88" i="1" s="1"/>
  <c r="K86" i="1"/>
  <c r="J86" i="1"/>
  <c r="I86" i="1"/>
  <c r="H86" i="1"/>
  <c r="I85" i="1"/>
  <c r="H85" i="1"/>
  <c r="G85" i="1"/>
  <c r="K85" i="1" s="1"/>
  <c r="F85" i="1"/>
  <c r="E85" i="1"/>
  <c r="E83" i="1" s="1"/>
  <c r="D85" i="1"/>
  <c r="J85" i="1" s="1"/>
  <c r="F84" i="1"/>
  <c r="E84" i="1"/>
  <c r="D84" i="1"/>
  <c r="G83" i="1"/>
  <c r="K83" i="1" s="1"/>
  <c r="F83" i="1"/>
  <c r="D83" i="1"/>
  <c r="K82" i="1"/>
  <c r="J82" i="1"/>
  <c r="I82" i="1"/>
  <c r="H82" i="1"/>
  <c r="K81" i="1"/>
  <c r="J81" i="1"/>
  <c r="I81" i="1"/>
  <c r="H81" i="1"/>
  <c r="J80" i="1"/>
  <c r="G80" i="1"/>
  <c r="F80" i="1"/>
  <c r="I80" i="1" s="1"/>
  <c r="E80" i="1"/>
  <c r="E79" i="1" s="1"/>
  <c r="D80" i="1"/>
  <c r="K80" i="1" s="1"/>
  <c r="G79" i="1"/>
  <c r="F79" i="1"/>
  <c r="K78" i="1"/>
  <c r="J78" i="1"/>
  <c r="I78" i="1"/>
  <c r="H78" i="1"/>
  <c r="K77" i="1"/>
  <c r="J77" i="1"/>
  <c r="K76" i="1"/>
  <c r="J76" i="1"/>
  <c r="I76" i="1"/>
  <c r="H76" i="1"/>
  <c r="G75" i="1"/>
  <c r="I75" i="1" s="1"/>
  <c r="F75" i="1"/>
  <c r="E75" i="1"/>
  <c r="D75" i="1"/>
  <c r="K74" i="1"/>
  <c r="J74" i="1"/>
  <c r="I74" i="1"/>
  <c r="H74" i="1"/>
  <c r="G73" i="1"/>
  <c r="I73" i="1" s="1"/>
  <c r="F73" i="1"/>
  <c r="E73" i="1"/>
  <c r="D73" i="1"/>
  <c r="K72" i="1"/>
  <c r="J72" i="1"/>
  <c r="I72" i="1"/>
  <c r="H72" i="1"/>
  <c r="K71" i="1"/>
  <c r="J71" i="1"/>
  <c r="I71" i="1"/>
  <c r="H71" i="1"/>
  <c r="K70" i="1"/>
  <c r="J70" i="1"/>
  <c r="I70" i="1"/>
  <c r="H70" i="1"/>
  <c r="J69" i="1"/>
  <c r="I69" i="1"/>
  <c r="H69" i="1"/>
  <c r="G69" i="1"/>
  <c r="F69" i="1"/>
  <c r="F68" i="1" s="1"/>
  <c r="E69" i="1"/>
  <c r="D69" i="1"/>
  <c r="K69" i="1" s="1"/>
  <c r="E68" i="1"/>
  <c r="D68" i="1"/>
  <c r="K67" i="1"/>
  <c r="J67" i="1"/>
  <c r="I67" i="1"/>
  <c r="H67" i="1"/>
  <c r="K66" i="1"/>
  <c r="J66" i="1"/>
  <c r="I66" i="1"/>
  <c r="H66" i="1"/>
  <c r="K65" i="1"/>
  <c r="J65" i="1"/>
  <c r="I65" i="1"/>
  <c r="H65" i="1"/>
  <c r="K64" i="1"/>
  <c r="J64" i="1"/>
  <c r="H64" i="1"/>
  <c r="J63" i="1"/>
  <c r="G62" i="1"/>
  <c r="I62" i="1" s="1"/>
  <c r="F62" i="1"/>
  <c r="E62" i="1"/>
  <c r="E59" i="1" s="1"/>
  <c r="D62" i="1"/>
  <c r="D59" i="1" s="1"/>
  <c r="K61" i="1"/>
  <c r="J61" i="1"/>
  <c r="I61" i="1"/>
  <c r="H61" i="1"/>
  <c r="K60" i="1"/>
  <c r="J60" i="1"/>
  <c r="I60" i="1"/>
  <c r="H60" i="1"/>
  <c r="F59" i="1"/>
  <c r="K57" i="1"/>
  <c r="J57" i="1"/>
  <c r="I57" i="1"/>
  <c r="H57" i="1"/>
  <c r="K56" i="1"/>
  <c r="J56" i="1"/>
  <c r="I56" i="1"/>
  <c r="H56" i="1"/>
  <c r="K55" i="1"/>
  <c r="J55" i="1"/>
  <c r="I55" i="1"/>
  <c r="H55" i="1"/>
  <c r="G54" i="1"/>
  <c r="I54" i="1" s="1"/>
  <c r="F54" i="1"/>
  <c r="E54" i="1"/>
  <c r="D54" i="1"/>
  <c r="K53" i="1"/>
  <c r="J53" i="1"/>
  <c r="I53" i="1"/>
  <c r="H53" i="1"/>
  <c r="K52" i="1"/>
  <c r="J52" i="1"/>
  <c r="G51" i="1"/>
  <c r="K51" i="1" s="1"/>
  <c r="D51" i="1"/>
  <c r="K50" i="1"/>
  <c r="J50" i="1"/>
  <c r="K49" i="1"/>
  <c r="J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G40" i="1"/>
  <c r="K40" i="1" s="1"/>
  <c r="F40" i="1"/>
  <c r="F39" i="1" s="1"/>
  <c r="E40" i="1"/>
  <c r="D40" i="1"/>
  <c r="D39" i="1" s="1"/>
  <c r="E39" i="1"/>
  <c r="K38" i="1"/>
  <c r="J38" i="1"/>
  <c r="I38" i="1"/>
  <c r="H38" i="1"/>
  <c r="K37" i="1"/>
  <c r="J37" i="1"/>
  <c r="I37" i="1"/>
  <c r="H37" i="1"/>
  <c r="G36" i="1"/>
  <c r="K36" i="1" s="1"/>
  <c r="F36" i="1"/>
  <c r="E36" i="1"/>
  <c r="D36" i="1"/>
  <c r="K35" i="1"/>
  <c r="J35" i="1"/>
  <c r="I35" i="1"/>
  <c r="H35" i="1"/>
  <c r="G34" i="1"/>
  <c r="K34" i="1" s="1"/>
  <c r="F34" i="1"/>
  <c r="E34" i="1"/>
  <c r="D34" i="1"/>
  <c r="K33" i="1"/>
  <c r="J33" i="1"/>
  <c r="I33" i="1"/>
  <c r="H33" i="1"/>
  <c r="G32" i="1"/>
  <c r="K32" i="1" s="1"/>
  <c r="F32" i="1"/>
  <c r="F31" i="1" s="1"/>
  <c r="E32" i="1"/>
  <c r="E31" i="1" s="1"/>
  <c r="D32" i="1"/>
  <c r="D31" i="1" s="1"/>
  <c r="K30" i="1"/>
  <c r="J30" i="1"/>
  <c r="I30" i="1"/>
  <c r="H30" i="1"/>
  <c r="I29" i="1"/>
  <c r="H29" i="1"/>
  <c r="G29" i="1"/>
  <c r="F29" i="1"/>
  <c r="E29" i="1"/>
  <c r="D29" i="1"/>
  <c r="K29" i="1" s="1"/>
  <c r="K28" i="1"/>
  <c r="J28" i="1"/>
  <c r="I28" i="1"/>
  <c r="H28" i="1"/>
  <c r="K27" i="1"/>
  <c r="J27" i="1"/>
  <c r="I27" i="1"/>
  <c r="H27" i="1"/>
  <c r="F27" i="1"/>
  <c r="E27" i="1"/>
  <c r="K26" i="1"/>
  <c r="J26" i="1"/>
  <c r="I26" i="1"/>
  <c r="H26" i="1"/>
  <c r="K25" i="1"/>
  <c r="J25" i="1"/>
  <c r="I25" i="1"/>
  <c r="H25" i="1"/>
  <c r="G24" i="1"/>
  <c r="I24" i="1" s="1"/>
  <c r="F24" i="1"/>
  <c r="E24" i="1"/>
  <c r="E23" i="1" s="1"/>
  <c r="D24" i="1"/>
  <c r="K24" i="1" s="1"/>
  <c r="G23" i="1"/>
  <c r="I23" i="1" s="1"/>
  <c r="F23" i="1"/>
  <c r="K22" i="1"/>
  <c r="J22" i="1"/>
  <c r="K21" i="1"/>
  <c r="J21" i="1"/>
  <c r="G21" i="1"/>
  <c r="F21" i="1"/>
  <c r="E21" i="1"/>
  <c r="D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K16" i="1"/>
  <c r="J16" i="1"/>
  <c r="I16" i="1"/>
  <c r="H16" i="1"/>
  <c r="J15" i="1"/>
  <c r="H15" i="1"/>
  <c r="G15" i="1"/>
  <c r="F15" i="1"/>
  <c r="I15" i="1" s="1"/>
  <c r="E15" i="1"/>
  <c r="E14" i="1" s="1"/>
  <c r="D15" i="1"/>
  <c r="K15" i="1" s="1"/>
  <c r="G14" i="1"/>
  <c r="F14" i="1"/>
  <c r="J117" i="1" l="1"/>
  <c r="K84" i="1"/>
  <c r="I84" i="1"/>
  <c r="H84" i="1"/>
  <c r="J84" i="1"/>
  <c r="F143" i="1"/>
  <c r="F144" i="1" s="1"/>
  <c r="F13" i="1"/>
  <c r="E58" i="1"/>
  <c r="E13" i="1"/>
  <c r="F58" i="1"/>
  <c r="J97" i="1"/>
  <c r="G108" i="1"/>
  <c r="K109" i="1"/>
  <c r="K117" i="1"/>
  <c r="G130" i="1"/>
  <c r="K131" i="1"/>
  <c r="J24" i="1"/>
  <c r="D14" i="1"/>
  <c r="J54" i="1"/>
  <c r="J73" i="1"/>
  <c r="J75" i="1"/>
  <c r="D79" i="1"/>
  <c r="K79" i="1" s="1"/>
  <c r="H80" i="1"/>
  <c r="K23" i="1"/>
  <c r="K54" i="1"/>
  <c r="G59" i="1"/>
  <c r="K73" i="1"/>
  <c r="K75" i="1"/>
  <c r="D127" i="1"/>
  <c r="H114" i="1"/>
  <c r="H14" i="1"/>
  <c r="H34" i="1"/>
  <c r="I14" i="1"/>
  <c r="I32" i="1"/>
  <c r="I34" i="1"/>
  <c r="I36" i="1"/>
  <c r="I40" i="1"/>
  <c r="G68" i="1"/>
  <c r="I79" i="1"/>
  <c r="I83" i="1"/>
  <c r="D23" i="1"/>
  <c r="J23" i="1" s="1"/>
  <c r="H24" i="1"/>
  <c r="J32" i="1"/>
  <c r="J34" i="1"/>
  <c r="J36" i="1"/>
  <c r="J40" i="1"/>
  <c r="H62" i="1"/>
  <c r="J79" i="1"/>
  <c r="J83" i="1"/>
  <c r="H94" i="1"/>
  <c r="I114" i="1"/>
  <c r="H32" i="1"/>
  <c r="H36" i="1"/>
  <c r="H40" i="1"/>
  <c r="H79" i="1"/>
  <c r="H83" i="1"/>
  <c r="G31" i="1"/>
  <c r="G39" i="1"/>
  <c r="I94" i="1"/>
  <c r="J114" i="1"/>
  <c r="J94" i="1"/>
  <c r="G113" i="1"/>
  <c r="K94" i="1"/>
  <c r="H109" i="1"/>
  <c r="H117" i="1"/>
  <c r="H126" i="1"/>
  <c r="H131" i="1"/>
  <c r="K62" i="1"/>
  <c r="H97" i="1"/>
  <c r="I109" i="1"/>
  <c r="I117" i="1"/>
  <c r="I126" i="1"/>
  <c r="I131" i="1"/>
  <c r="J62" i="1"/>
  <c r="H23" i="1"/>
  <c r="J29" i="1"/>
  <c r="J51" i="1"/>
  <c r="H54" i="1"/>
  <c r="H73" i="1"/>
  <c r="H75" i="1"/>
  <c r="K39" i="1" l="1"/>
  <c r="J39" i="1"/>
  <c r="I39" i="1"/>
  <c r="H39" i="1"/>
  <c r="D13" i="1"/>
  <c r="J14" i="1"/>
  <c r="E104" i="1"/>
  <c r="E105" i="1"/>
  <c r="E145" i="1" s="1"/>
  <c r="J113" i="1"/>
  <c r="I113" i="1"/>
  <c r="H113" i="1"/>
  <c r="K113" i="1"/>
  <c r="G112" i="1"/>
  <c r="D58" i="1"/>
  <c r="F104" i="1"/>
  <c r="F105" i="1"/>
  <c r="F145" i="1" s="1"/>
  <c r="K108" i="1"/>
  <c r="I108" i="1"/>
  <c r="G107" i="1"/>
  <c r="J108" i="1"/>
  <c r="H108" i="1"/>
  <c r="K130" i="1"/>
  <c r="J130" i="1"/>
  <c r="I130" i="1"/>
  <c r="H130" i="1"/>
  <c r="K14" i="1"/>
  <c r="K31" i="1"/>
  <c r="J31" i="1"/>
  <c r="I31" i="1"/>
  <c r="H31" i="1"/>
  <c r="G13" i="1"/>
  <c r="K127" i="1"/>
  <c r="J127" i="1"/>
  <c r="D126" i="1"/>
  <c r="K68" i="1"/>
  <c r="J68" i="1"/>
  <c r="I68" i="1"/>
  <c r="H68" i="1"/>
  <c r="H59" i="1"/>
  <c r="K59" i="1"/>
  <c r="G58" i="1"/>
  <c r="J59" i="1"/>
  <c r="I59" i="1"/>
  <c r="K107" i="1" l="1"/>
  <c r="J107" i="1"/>
  <c r="I107" i="1"/>
  <c r="H107" i="1"/>
  <c r="G143" i="1"/>
  <c r="K58" i="1"/>
  <c r="J58" i="1"/>
  <c r="I58" i="1"/>
  <c r="H58" i="1"/>
  <c r="D104" i="1"/>
  <c r="D105" i="1"/>
  <c r="K112" i="1"/>
  <c r="I112" i="1"/>
  <c r="J112" i="1"/>
  <c r="H112" i="1"/>
  <c r="K126" i="1"/>
  <c r="D143" i="1"/>
  <c r="D144" i="1" s="1"/>
  <c r="J126" i="1"/>
  <c r="K13" i="1"/>
  <c r="H13" i="1"/>
  <c r="J13" i="1"/>
  <c r="I13" i="1"/>
  <c r="G105" i="1"/>
  <c r="G104" i="1"/>
  <c r="D145" i="1" l="1"/>
  <c r="K104" i="1"/>
  <c r="I104" i="1"/>
  <c r="J104" i="1"/>
  <c r="H104" i="1"/>
  <c r="J105" i="1"/>
  <c r="I105" i="1"/>
  <c r="H105" i="1"/>
  <c r="K105" i="1"/>
  <c r="G144" i="1"/>
  <c r="K143" i="1"/>
  <c r="J143" i="1"/>
  <c r="I143" i="1"/>
  <c r="H143" i="1"/>
  <c r="K144" i="1" l="1"/>
  <c r="J144" i="1"/>
  <c r="I144" i="1"/>
  <c r="H144" i="1"/>
  <c r="G145" i="1"/>
  <c r="K145" i="1" l="1"/>
  <c r="J145" i="1"/>
  <c r="I145" i="1"/>
  <c r="H145" i="1"/>
</calcChain>
</file>

<file path=xl/sharedStrings.xml><?xml version="1.0" encoding="utf-8"?>
<sst xmlns="http://schemas.openxmlformats.org/spreadsheetml/2006/main" count="158" uniqueCount="141">
  <si>
    <t xml:space="preserve">
до рішення виконавчого комітету Менської міської ради 8 30 січня 2023 року № 21
</t>
  </si>
  <si>
    <t>Звіт про виконання бюджету Менської ТГ за 2024 рік</t>
  </si>
  <si>
    <t>Дохідна частина бюджету</t>
  </si>
  <si>
    <t>грн.</t>
  </si>
  <si>
    <t>ККД</t>
  </si>
  <si>
    <t>Доходи</t>
  </si>
  <si>
    <t>Звітні дані за 2023 рік</t>
  </si>
  <si>
    <t xml:space="preserve">Бюджет на 2024 рік з урахуванням змін </t>
  </si>
  <si>
    <t>Бюджет на звітний період з урахуванням змін</t>
  </si>
  <si>
    <t>Виконано за 2024 рік</t>
  </si>
  <si>
    <t>% виконання</t>
  </si>
  <si>
    <t>До звітних даних за 2023 рік</t>
  </si>
  <si>
    <t>до уточнених річних призначень</t>
  </si>
  <si>
    <t>до уточнених призначень на звітний період</t>
  </si>
  <si>
    <t>абсолютне відхилення, +/-</t>
  </si>
  <si>
    <t>відносне відхилення, %</t>
  </si>
  <si>
    <t>7=к.6/к.4</t>
  </si>
  <si>
    <t>8=к.6/к.5</t>
  </si>
  <si>
    <t>9=к.6-к.3</t>
  </si>
  <si>
    <t>10=к.6/к.3</t>
  </si>
  <si>
    <t>Загальний фонд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</si>
  <si>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</si>
  <si>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</si>
  <si>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</si>
  <si>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</si>
  <si>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</si>
  <si>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</si>
  <si>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</si>
  <si>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</si>
  <si>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</si>
  <si>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</si>
  <si>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</si>
  <si>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</si>
  <si>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</si>
  <si>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</si>
  <si>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</si>
  <si>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</si>
  <si>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</si>
  <si>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</si>
  <si>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</si>
  <si>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</si>
  <si>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</si>
  <si>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</si>
  <si>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</si>
  <si>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</si>
  <si>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</si>
  <si>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</si>
  <si>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</si>
  <si>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</si>
  <si>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</si>
  <si>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</si>
  <si>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</si>
  <si>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</si>
  <si>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</si>
  <si>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</si>
  <si>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</si>
  <si>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</si>
  <si>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</si>
  <si>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</si>
  <si>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</si>
  <si>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</si>
  <si>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</si>
  <si>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</si>
  <si>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</si>
  <si>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</si>
  <si>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</si>
  <si>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</si>
  <si>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</si>
  <si>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</si>
  <si>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</si>
  <si>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</si>
  <si>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</si>
  <si>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</si>
  <si>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</si>
  <si>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</si>
  <si>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</si>
  <si>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</si>
  <si>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</si>
  <si>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</si>
  <si>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</si>
  <si>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</si>
  <si>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</si>
  <si>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</si>
  <si>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</si>
  <si>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</si>
  <si>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</si>
  <si>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</si>
  <si>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</si>
  <si>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</si>
  <si>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</si>
  <si>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</si>
  <si>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Додоткова дотація з державного бюджету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</si>
  <si>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</si>
  <si>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</si>
  <si>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</si>
  <si>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</si>
  <si>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</si>
  <si>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</si>
  <si>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</si>
  <si>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</si>
  <si>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</si>
  <si>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Субвенції з місцевих бюджетів іншим місцевим бюджетам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</si>
  <si>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10-1 Закону України "Про статус ветеранів війни, гарантії їх соціального захисту"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</si>
  <si>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</si>
  <si>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</si>
  <si>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</si>
  <si>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</si>
  <si>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</si>
  <si>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Всього без урахування трансферт</t>
  </si>
  <si>
    <t>Всього</t>
  </si>
  <si>
    <t>Спеціальний фонд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</si>
  <si>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</si>
  <si>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</si>
  <si>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</si>
  <si>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</si>
  <si>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</si>
  <si>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</si>
  <si>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</si>
  <si>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</si>
  <si>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</si>
  <si>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</si>
  <si>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</si>
  <si>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</si>
  <si>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</si>
  <si>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</si>
  <si>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</si>
  <si>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</si>
  <si>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</si>
  <si>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</si>
  <si>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</si>
  <si>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</si>
  <si>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</si>
  <si>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здійснення природоохоронних заходів</t>
  </si>
  <si>
    <t>Субвенція з місцевого бюджету на проектування, відновлення, будівництво, модернізацію, облаштування, ремонт об`єктів будівництва громадського призначення, соціальної сфери, культурної спадщини, житлово-комунального господарства, інших об`єктів, що мають в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</si>
  <si>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</si>
  <si>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</si>
  <si>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Всього доходів спеціального фонду</t>
  </si>
  <si>
    <t>Всього доходів</t>
  </si>
  <si>
    <t>Начальник Фінансового управління
Менської міської ради</t>
  </si>
  <si>
    <t>Алла НЕРОСЛИК</t>
  </si>
  <si>
    <t>Додаток 1
до рішення виконавчого комітету Менської міської ради 19 лютого 2025 року 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</si>
</sst>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9" x14ac:knownFonts="1">
    <font>
      <sz val="10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i/>
      <sz val="10"/>
      <name val="Times New Roman"/>
    </font>
    <font>
      <b/>
      <sz val="10"/>
      <color theme="1"/>
      <name val="Times New Roman"/>
    </font>
    <font>
      <sz val="14"/>
      <color theme="1"/>
      <name val="Times New Roman"/>
    </font>
    <font>
      <sz val="10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39997558519241921"/>
        <bgColor theme="7" tint="0.39997558519241921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1" fillId="2" borderId="0" applyFont="0" applyFill="0" applyBorder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4" fontId="3" fillId="4" borderId="8" xfId="0" applyNumberFormat="1" applyFont="1" applyFill="1" applyBorder="1"/>
    <xf numFmtId="164" fontId="3" fillId="4" borderId="8" xfId="0" applyNumberFormat="1" applyFont="1" applyFill="1" applyBorder="1"/>
    <xf numFmtId="164" fontId="3" fillId="4" borderId="10" xfId="0" applyNumberFormat="1" applyFont="1" applyFill="1" applyBorder="1"/>
    <xf numFmtId="9" fontId="2" fillId="0" borderId="0" xfId="3" applyNumberFormat="1" applyFont="1" applyFill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4" fillId="0" borderId="8" xfId="0" applyNumberFormat="1" applyFont="1" applyBorder="1"/>
    <xf numFmtId="164" fontId="4" fillId="0" borderId="8" xfId="0" applyNumberFormat="1" applyFont="1" applyBorder="1"/>
    <xf numFmtId="164" fontId="4" fillId="0" borderId="10" xfId="0" applyNumberFormat="1" applyFont="1" applyBorder="1"/>
    <xf numFmtId="0" fontId="4" fillId="0" borderId="8" xfId="0" applyFont="1" applyBorder="1" applyAlignment="1">
      <alignment vertical="center" wrapText="1"/>
    </xf>
    <xf numFmtId="0" fontId="2" fillId="5" borderId="0" xfId="0" applyFont="1" applyFill="1"/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 wrapText="1"/>
    </xf>
    <xf numFmtId="4" fontId="4" fillId="5" borderId="8" xfId="0" applyNumberFormat="1" applyFont="1" applyFill="1" applyBorder="1"/>
    <xf numFmtId="164" fontId="4" fillId="5" borderId="8" xfId="0" applyNumberFormat="1" applyFont="1" applyFill="1" applyBorder="1"/>
    <xf numFmtId="164" fontId="4" fillId="5" borderId="10" xfId="0" applyNumberFormat="1" applyFont="1" applyFill="1" applyBorder="1"/>
    <xf numFmtId="0" fontId="2" fillId="5" borderId="8" xfId="1" applyFont="1" applyFill="1" applyBorder="1"/>
    <xf numFmtId="0" fontId="5" fillId="5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0" fontId="6" fillId="0" borderId="0" xfId="0" applyFont="1"/>
    <xf numFmtId="0" fontId="3" fillId="6" borderId="11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4" fontId="3" fillId="6" borderId="8" xfId="0" applyNumberFormat="1" applyFont="1" applyFill="1" applyBorder="1"/>
    <xf numFmtId="164" fontId="3" fillId="6" borderId="8" xfId="0" applyNumberFormat="1" applyFont="1" applyFill="1" applyBorder="1"/>
    <xf numFmtId="164" fontId="3" fillId="6" borderId="10" xfId="0" applyNumberFormat="1" applyFont="1" applyFill="1" applyBorder="1"/>
    <xf numFmtId="0" fontId="3" fillId="7" borderId="11" xfId="0" applyFont="1" applyFill="1" applyBorder="1"/>
    <xf numFmtId="0" fontId="3" fillId="7" borderId="12" xfId="0" applyFont="1" applyFill="1" applyBorder="1"/>
    <xf numFmtId="0" fontId="3" fillId="7" borderId="13" xfId="0" applyFont="1" applyFill="1" applyBorder="1"/>
    <xf numFmtId="4" fontId="3" fillId="7" borderId="8" xfId="0" applyNumberFormat="1" applyFont="1" applyFill="1" applyBorder="1"/>
    <xf numFmtId="164" fontId="3" fillId="7" borderId="8" xfId="0" applyNumberFormat="1" applyFont="1" applyFill="1" applyBorder="1"/>
    <xf numFmtId="164" fontId="3" fillId="7" borderId="10" xfId="0" applyNumberFormat="1" applyFont="1" applyFill="1" applyBorder="1"/>
    <xf numFmtId="0" fontId="4" fillId="8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4" fontId="3" fillId="8" borderId="9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4" fontId="3" fillId="8" borderId="8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3" fillId="9" borderId="8" xfId="0" applyFont="1" applyFill="1" applyBorder="1"/>
    <xf numFmtId="0" fontId="3" fillId="9" borderId="8" xfId="0" applyFont="1" applyFill="1" applyBorder="1" applyAlignment="1">
      <alignment horizontal="center" vertical="center" wrapText="1"/>
    </xf>
    <xf numFmtId="4" fontId="3" fillId="9" borderId="8" xfId="0" applyNumberFormat="1" applyFont="1" applyFill="1" applyBorder="1"/>
    <xf numFmtId="164" fontId="3" fillId="9" borderId="8" xfId="0" applyNumberFormat="1" applyFont="1" applyFill="1" applyBorder="1"/>
    <xf numFmtId="164" fontId="3" fillId="9" borderId="10" xfId="0" applyNumberFormat="1" applyFont="1" applyFill="1" applyBorder="1"/>
    <xf numFmtId="0" fontId="3" fillId="9" borderId="8" xfId="0" applyFont="1" applyFill="1" applyBorder="1" applyAlignment="1">
      <alignment vertical="center"/>
    </xf>
    <xf numFmtId="0" fontId="3" fillId="0" borderId="14" xfId="0" applyFont="1" applyBorder="1"/>
    <xf numFmtId="164" fontId="3" fillId="10" borderId="10" xfId="0" applyNumberFormat="1" applyFont="1" applyFill="1" applyBorder="1"/>
    <xf numFmtId="0" fontId="4" fillId="5" borderId="14" xfId="0" applyFont="1" applyFill="1" applyBorder="1"/>
    <xf numFmtId="4" fontId="4" fillId="11" borderId="8" xfId="0" applyNumberFormat="1" applyFont="1" applyFill="1" applyBorder="1"/>
    <xf numFmtId="164" fontId="4" fillId="12" borderId="8" xfId="0" applyNumberFormat="1" applyFont="1" applyFill="1" applyBorder="1"/>
    <xf numFmtId="0" fontId="2" fillId="5" borderId="8" xfId="1" applyFont="1" applyFill="1" applyBorder="1" applyAlignment="1">
      <alignment wrapText="1"/>
    </xf>
    <xf numFmtId="0" fontId="2" fillId="5" borderId="15" xfId="1" applyFont="1" applyFill="1" applyBorder="1"/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3" fillId="13" borderId="15" xfId="0" applyFont="1" applyFill="1" applyBorder="1" applyAlignment="1">
      <alignment vertical="center"/>
    </xf>
    <xf numFmtId="0" fontId="3" fillId="13" borderId="13" xfId="0" applyFont="1" applyFill="1" applyBorder="1" applyAlignment="1">
      <alignment horizontal="center" vertical="center" wrapText="1"/>
    </xf>
    <xf numFmtId="4" fontId="3" fillId="13" borderId="8" xfId="0" applyNumberFormat="1" applyFont="1" applyFill="1" applyBorder="1"/>
    <xf numFmtId="164" fontId="3" fillId="13" borderId="8" xfId="0" applyNumberFormat="1" applyFont="1" applyFill="1" applyBorder="1"/>
    <xf numFmtId="4" fontId="3" fillId="10" borderId="8" xfId="0" applyNumberFormat="1" applyFont="1" applyFill="1" applyBorder="1"/>
    <xf numFmtId="0" fontId="4" fillId="0" borderId="16" xfId="0" applyFont="1" applyBorder="1"/>
    <xf numFmtId="4" fontId="3" fillId="14" borderId="19" xfId="0" applyNumberFormat="1" applyFont="1" applyFill="1" applyBorder="1"/>
    <xf numFmtId="164" fontId="3" fillId="14" borderId="19" xfId="0" applyNumberFormat="1" applyFont="1" applyFill="1" applyBorder="1"/>
    <xf numFmtId="164" fontId="3" fillId="14" borderId="20" xfId="0" applyNumberFormat="1" applyFont="1" applyFill="1" applyBorder="1"/>
    <xf numFmtId="0" fontId="7" fillId="0" borderId="0" xfId="0" applyFont="1"/>
    <xf numFmtId="0" fontId="2" fillId="0" borderId="0" xfId="2" applyFont="1" applyAlignment="1">
      <alignment horizontal="right" vertical="top"/>
    </xf>
    <xf numFmtId="0" fontId="0" fillId="0" borderId="0" xfId="0" applyAlignment="1">
      <alignment vertical="top"/>
    </xf>
    <xf numFmtId="2" fontId="7" fillId="5" borderId="0" xfId="0" applyNumberFormat="1" applyFont="1" applyFill="1"/>
    <xf numFmtId="0" fontId="7" fillId="5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3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15" xfId="0" applyFont="1" applyFill="1" applyBorder="1"/>
    <xf numFmtId="0" fontId="3" fillId="6" borderId="13" xfId="0" applyFont="1" applyFill="1" applyBorder="1"/>
    <xf numFmtId="0" fontId="3" fillId="7" borderId="15" xfId="0" applyFont="1" applyFill="1" applyBorder="1"/>
    <xf numFmtId="0" fontId="3" fillId="7" borderId="13" xfId="0" applyFont="1" applyFill="1" applyBorder="1"/>
    <xf numFmtId="0" fontId="3" fillId="14" borderId="17" xfId="0" applyFont="1" applyFill="1" applyBorder="1"/>
    <xf numFmtId="0" fontId="3" fillId="14" borderId="18" xfId="0" applyFont="1" applyFill="1" applyBorder="1"/>
    <xf numFmtId="0" fontId="2" fillId="0" borderId="0" xfId="2" applyFont="1" applyAlignment="1">
      <alignment horizontal="left" vertical="top" wrapText="1"/>
    </xf>
  </cellXfs>
  <cellStyles count="4">
    <cellStyle name="Звичайний 2" xfId="1"/>
    <cellStyle name="Обычный" xfId="0" builtinId="0"/>
    <cellStyle name="Обычный 2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8"/>
  <sheetViews>
    <sheetView tabSelected="1" view="pageLayout" topLeftCell="A89" zoomScaleNormal="100" workbookViewId="0">
      <selection activeCell="E110" sqref="E110"/>
    </sheetView>
  </sheetViews>
  <sheetFormatPr defaultColWidth="9.109375" defaultRowHeight="13.2" x14ac:dyDescent="0.25"/>
  <cols>
    <col min="1" max="1" width="0.109375" style="1" bestFit="1" customWidth="1"/>
    <col min="2" max="2" width="9.33203125" style="1" bestFit="1" customWidth="1"/>
    <col min="3" max="3" width="48.109375" style="1" bestFit="1" customWidth="1"/>
    <col min="4" max="4" width="13.44140625" style="1" bestFit="1" customWidth="1"/>
    <col min="5" max="6" width="17.6640625" style="1" bestFit="1" customWidth="1"/>
    <col min="7" max="7" width="15.44140625" style="1" bestFit="1" customWidth="1"/>
    <col min="8" max="8" width="12.33203125" style="1" bestFit="1" customWidth="1"/>
    <col min="9" max="9" width="12.6640625" style="1" bestFit="1" customWidth="1"/>
    <col min="10" max="10" width="14.5546875" style="1" bestFit="1" customWidth="1"/>
    <col min="11" max="11" width="12" style="1" bestFit="1" customWidth="1"/>
    <col min="12" max="16384" width="9.109375" style="1"/>
  </cols>
  <sheetData>
    <row r="1" spans="1:12" ht="12.75" customHeight="1" x14ac:dyDescent="0.25">
      <c r="A1" s="2"/>
      <c r="B1" s="2"/>
      <c r="C1" s="2"/>
      <c r="D1" s="2"/>
      <c r="E1" s="2"/>
      <c r="F1" s="2"/>
      <c r="G1" s="3" t="s">
        <v>0</v>
      </c>
      <c r="H1" s="4"/>
      <c r="I1" s="4"/>
      <c r="J1" s="88" t="s">
        <v>140</v>
      </c>
      <c r="K1" s="89"/>
    </row>
    <row r="2" spans="1:12" x14ac:dyDescent="0.25">
      <c r="A2" s="2"/>
      <c r="B2" s="2"/>
      <c r="C2" s="2"/>
      <c r="D2" s="2"/>
      <c r="E2" s="2"/>
      <c r="F2" s="2"/>
      <c r="G2" s="4"/>
      <c r="H2" s="4"/>
      <c r="I2" s="4"/>
      <c r="J2" s="89"/>
      <c r="K2" s="89"/>
    </row>
    <row r="3" spans="1:12" x14ac:dyDescent="0.25">
      <c r="A3" s="2"/>
      <c r="B3" s="2"/>
      <c r="C3" s="2"/>
      <c r="D3" s="2"/>
      <c r="E3" s="2"/>
      <c r="F3" s="2"/>
      <c r="G3" s="4"/>
      <c r="H3" s="4"/>
      <c r="I3" s="4"/>
      <c r="J3" s="89"/>
      <c r="K3" s="89"/>
    </row>
    <row r="4" spans="1:12" x14ac:dyDescent="0.25">
      <c r="A4" s="2"/>
      <c r="B4" s="2"/>
      <c r="C4" s="2"/>
      <c r="D4" s="2"/>
      <c r="E4" s="2"/>
      <c r="F4" s="2"/>
      <c r="G4" s="4"/>
      <c r="H4" s="4"/>
      <c r="I4" s="4"/>
      <c r="J4" s="89"/>
      <c r="K4" s="89"/>
    </row>
    <row r="5" spans="1:12" x14ac:dyDescent="0.25">
      <c r="A5" s="2"/>
      <c r="B5" s="2"/>
      <c r="C5" s="2"/>
      <c r="D5" s="2"/>
      <c r="E5" s="2"/>
      <c r="F5" s="2"/>
      <c r="G5" s="5"/>
      <c r="H5" s="5"/>
      <c r="I5" s="5"/>
      <c r="J5" s="5"/>
      <c r="K5" s="5"/>
    </row>
    <row r="6" spans="1:12" x14ac:dyDescent="0.25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2" x14ac:dyDescent="0.25">
      <c r="A7" s="4" t="s">
        <v>2</v>
      </c>
      <c r="B7" s="91" t="s">
        <v>2</v>
      </c>
      <c r="C7" s="91"/>
      <c r="D7" s="91"/>
      <c r="E7" s="91"/>
      <c r="F7" s="91"/>
      <c r="G7" s="91"/>
      <c r="H7" s="91"/>
      <c r="I7" s="91"/>
      <c r="J7" s="91"/>
      <c r="K7" s="91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 t="s">
        <v>3</v>
      </c>
    </row>
    <row r="9" spans="1:12" ht="28.5" customHeight="1" x14ac:dyDescent="0.25">
      <c r="A9" s="92"/>
      <c r="B9" s="94" t="s">
        <v>4</v>
      </c>
      <c r="C9" s="96" t="s">
        <v>5</v>
      </c>
      <c r="D9" s="98" t="s">
        <v>6</v>
      </c>
      <c r="E9" s="98" t="s">
        <v>7</v>
      </c>
      <c r="F9" s="98" t="s">
        <v>8</v>
      </c>
      <c r="G9" s="98" t="s">
        <v>9</v>
      </c>
      <c r="H9" s="100" t="s">
        <v>10</v>
      </c>
      <c r="I9" s="101"/>
      <c r="J9" s="100" t="s">
        <v>11</v>
      </c>
      <c r="K9" s="102"/>
    </row>
    <row r="10" spans="1:12" ht="63" customHeight="1" x14ac:dyDescent="0.25">
      <c r="A10" s="93"/>
      <c r="B10" s="95"/>
      <c r="C10" s="97"/>
      <c r="D10" s="99"/>
      <c r="E10" s="99"/>
      <c r="F10" s="99"/>
      <c r="G10" s="99"/>
      <c r="H10" s="9" t="s">
        <v>12</v>
      </c>
      <c r="I10" s="9" t="s">
        <v>13</v>
      </c>
      <c r="J10" s="9" t="s">
        <v>14</v>
      </c>
      <c r="K10" s="10" t="s">
        <v>15</v>
      </c>
    </row>
    <row r="11" spans="1:12" ht="12" customHeight="1" x14ac:dyDescent="0.25">
      <c r="A11" s="6"/>
      <c r="B11" s="7">
        <v>1</v>
      </c>
      <c r="C11" s="7">
        <v>2</v>
      </c>
      <c r="D11" s="8">
        <v>3</v>
      </c>
      <c r="E11" s="8">
        <v>4</v>
      </c>
      <c r="F11" s="8">
        <v>5</v>
      </c>
      <c r="G11" s="8">
        <v>6</v>
      </c>
      <c r="H11" s="9" t="s">
        <v>16</v>
      </c>
      <c r="I11" s="9" t="s">
        <v>17</v>
      </c>
      <c r="J11" s="9" t="s">
        <v>18</v>
      </c>
      <c r="K11" s="10" t="s">
        <v>19</v>
      </c>
    </row>
    <row r="12" spans="1:12" ht="14.25" customHeight="1" x14ac:dyDescent="0.25">
      <c r="A12" s="6"/>
      <c r="B12" s="11"/>
      <c r="C12" s="12" t="s">
        <v>20</v>
      </c>
      <c r="D12" s="13"/>
      <c r="E12" s="13"/>
      <c r="F12" s="13"/>
      <c r="G12" s="13"/>
      <c r="H12" s="14"/>
      <c r="I12" s="14"/>
      <c r="J12" s="14"/>
      <c r="K12" s="15"/>
    </row>
    <row r="13" spans="1:12" x14ac:dyDescent="0.25">
      <c r="A13" s="6"/>
      <c r="B13" s="16">
        <v>10000000</v>
      </c>
      <c r="C13" s="17" t="s">
        <v>21</v>
      </c>
      <c r="D13" s="18">
        <f>D14+D23+D31+D39</f>
        <v>189128448.01999998</v>
      </c>
      <c r="E13" s="18">
        <f>E14+E23+E31+E39</f>
        <v>175145728.90000001</v>
      </c>
      <c r="F13" s="18">
        <f>F14+F23+F31+F39</f>
        <v>175145728.90000001</v>
      </c>
      <c r="G13" s="18">
        <f>G14+G23+G31+G39</f>
        <v>177409257.38</v>
      </c>
      <c r="H13" s="19">
        <f t="shared" ref="H13:H76" si="0">G13/E13*100</f>
        <v>101.29236864308142</v>
      </c>
      <c r="I13" s="19">
        <f t="shared" ref="I13:I76" si="1">G13/F13*100</f>
        <v>101.29236864308142</v>
      </c>
      <c r="J13" s="18">
        <f t="shared" ref="J13:J76" si="2">G13-D13</f>
        <v>-11719190.639999986</v>
      </c>
      <c r="K13" s="20">
        <f t="shared" ref="K13:K76" si="3">G13/D13*100</f>
        <v>93.80358123662036</v>
      </c>
      <c r="L13" s="21"/>
    </row>
    <row r="14" spans="1:12" ht="27.6" x14ac:dyDescent="0.25">
      <c r="A14" s="22"/>
      <c r="B14" s="23">
        <v>11000000</v>
      </c>
      <c r="C14" s="24" t="s">
        <v>22</v>
      </c>
      <c r="D14" s="25">
        <f>D15+D21</f>
        <v>132185406.78999999</v>
      </c>
      <c r="E14" s="25">
        <f>E15+E21</f>
        <v>106652483</v>
      </c>
      <c r="F14" s="25">
        <f>F15+F21</f>
        <v>106652483</v>
      </c>
      <c r="G14" s="25">
        <f>G15+G21</f>
        <v>105479042.96000001</v>
      </c>
      <c r="H14" s="26">
        <f t="shared" si="0"/>
        <v>98.899753660681313</v>
      </c>
      <c r="I14" s="26">
        <f t="shared" si="1"/>
        <v>98.899753660681313</v>
      </c>
      <c r="J14" s="25">
        <f t="shared" si="2"/>
        <v>-26706363.829999983</v>
      </c>
      <c r="K14" s="27">
        <f t="shared" si="3"/>
        <v>79.796284265760292</v>
      </c>
      <c r="L14" s="21"/>
    </row>
    <row r="15" spans="1:12" x14ac:dyDescent="0.25">
      <c r="A15" s="22"/>
      <c r="B15" s="23">
        <v>11010000</v>
      </c>
      <c r="C15" s="28" t="s">
        <v>23</v>
      </c>
      <c r="D15" s="25">
        <f>D16+D17+D18+D19</f>
        <v>132184726.78999999</v>
      </c>
      <c r="E15" s="25">
        <f>E16+E17+E18+E19+E20</f>
        <v>106652483</v>
      </c>
      <c r="F15" s="25">
        <f>F16+F17+F18+F19+F20</f>
        <v>106652483</v>
      </c>
      <c r="G15" s="25">
        <f>G16+G17+G18+G19+G20</f>
        <v>105472653.96000001</v>
      </c>
      <c r="H15" s="26">
        <f t="shared" si="0"/>
        <v>98.893763176615408</v>
      </c>
      <c r="I15" s="26">
        <f t="shared" si="1"/>
        <v>98.893763176615408</v>
      </c>
      <c r="J15" s="25">
        <f t="shared" si="2"/>
        <v>-26712072.829999983</v>
      </c>
      <c r="K15" s="27">
        <f t="shared" si="3"/>
        <v>79.791861375605762</v>
      </c>
      <c r="L15" s="21"/>
    </row>
    <row r="16" spans="1:12" ht="39.6" x14ac:dyDescent="0.25">
      <c r="A16" s="22"/>
      <c r="B16" s="23">
        <v>11010100</v>
      </c>
      <c r="C16" s="28" t="s">
        <v>24</v>
      </c>
      <c r="D16" s="25">
        <v>61567938.670000002</v>
      </c>
      <c r="E16" s="25">
        <v>73022098</v>
      </c>
      <c r="F16" s="25">
        <v>73022098</v>
      </c>
      <c r="G16" s="25">
        <v>73592890.920000002</v>
      </c>
      <c r="H16" s="26">
        <f t="shared" si="0"/>
        <v>100.78167148799257</v>
      </c>
      <c r="I16" s="26">
        <f t="shared" si="1"/>
        <v>100.78167148799257</v>
      </c>
      <c r="J16" s="25">
        <f t="shared" si="2"/>
        <v>12024952.25</v>
      </c>
      <c r="K16" s="27">
        <f t="shared" si="3"/>
        <v>119.53119189916839</v>
      </c>
      <c r="L16" s="21"/>
    </row>
    <row r="17" spans="1:12" ht="66" x14ac:dyDescent="0.25">
      <c r="A17" s="22"/>
      <c r="B17" s="23">
        <v>11010200</v>
      </c>
      <c r="C17" s="28" t="s">
        <v>25</v>
      </c>
      <c r="D17" s="25">
        <v>51507991.359999999</v>
      </c>
      <c r="E17" s="25">
        <v>0</v>
      </c>
      <c r="F17" s="25">
        <v>0</v>
      </c>
      <c r="G17" s="25">
        <v>0</v>
      </c>
      <c r="H17" s="26"/>
      <c r="I17" s="26"/>
      <c r="J17" s="25">
        <f t="shared" si="2"/>
        <v>-51507991.359999999</v>
      </c>
      <c r="K17" s="27">
        <f t="shared" si="3"/>
        <v>0</v>
      </c>
      <c r="L17" s="21"/>
    </row>
    <row r="18" spans="1:12" ht="39.6" x14ac:dyDescent="0.25">
      <c r="A18" s="22"/>
      <c r="B18" s="23">
        <v>11010400</v>
      </c>
      <c r="C18" s="28" t="s">
        <v>26</v>
      </c>
      <c r="D18" s="25">
        <v>18733290.539999999</v>
      </c>
      <c r="E18" s="25">
        <v>32313885</v>
      </c>
      <c r="F18" s="25">
        <v>32313885</v>
      </c>
      <c r="G18" s="25">
        <v>30402990.98</v>
      </c>
      <c r="H18" s="26">
        <f t="shared" si="0"/>
        <v>94.08646153193898</v>
      </c>
      <c r="I18" s="26">
        <f t="shared" si="1"/>
        <v>94.08646153193898</v>
      </c>
      <c r="J18" s="25">
        <f t="shared" si="2"/>
        <v>11669700.440000001</v>
      </c>
      <c r="K18" s="27">
        <f t="shared" si="3"/>
        <v>162.29391689133544</v>
      </c>
      <c r="L18" s="21"/>
    </row>
    <row r="19" spans="1:12" ht="26.4" x14ac:dyDescent="0.25">
      <c r="A19" s="22"/>
      <c r="B19" s="23">
        <v>11010500</v>
      </c>
      <c r="C19" s="28" t="s">
        <v>27</v>
      </c>
      <c r="D19" s="25">
        <v>375506.22</v>
      </c>
      <c r="E19" s="25">
        <v>992000</v>
      </c>
      <c r="F19" s="25">
        <v>992000</v>
      </c>
      <c r="G19" s="25">
        <v>1058478.54</v>
      </c>
      <c r="H19" s="26">
        <f t="shared" si="0"/>
        <v>106.70146572580646</v>
      </c>
      <c r="I19" s="26">
        <f t="shared" si="1"/>
        <v>106.70146572580646</v>
      </c>
      <c r="J19" s="25">
        <f t="shared" si="2"/>
        <v>682972.32000000007</v>
      </c>
      <c r="K19" s="27">
        <f t="shared" si="3"/>
        <v>281.88042797267116</v>
      </c>
      <c r="L19" s="21"/>
    </row>
    <row r="20" spans="1:12" ht="39.6" x14ac:dyDescent="0.25">
      <c r="A20" s="22"/>
      <c r="B20" s="23">
        <v>11011300</v>
      </c>
      <c r="C20" s="28" t="s">
        <v>28</v>
      </c>
      <c r="D20" s="25">
        <v>0</v>
      </c>
      <c r="E20" s="25">
        <v>324500</v>
      </c>
      <c r="F20" s="25">
        <v>324500</v>
      </c>
      <c r="G20" s="25">
        <v>418293.52</v>
      </c>
      <c r="H20" s="26">
        <f t="shared" si="0"/>
        <v>128.90401232665641</v>
      </c>
      <c r="I20" s="26">
        <f t="shared" si="1"/>
        <v>128.90401232665641</v>
      </c>
      <c r="J20" s="25">
        <f t="shared" si="2"/>
        <v>418293.52</v>
      </c>
      <c r="K20" s="27" t="e">
        <f t="shared" si="3"/>
        <v>#DIV/0!</v>
      </c>
      <c r="L20" s="21"/>
    </row>
    <row r="21" spans="1:12" x14ac:dyDescent="0.25">
      <c r="A21" s="22"/>
      <c r="B21" s="23">
        <v>11020000</v>
      </c>
      <c r="C21" s="28" t="s">
        <v>29</v>
      </c>
      <c r="D21" s="25">
        <f t="shared" ref="D21:G21" si="4">D22</f>
        <v>680</v>
      </c>
      <c r="E21" s="25">
        <f t="shared" si="4"/>
        <v>0</v>
      </c>
      <c r="F21" s="25">
        <f t="shared" si="4"/>
        <v>0</v>
      </c>
      <c r="G21" s="25">
        <f t="shared" si="4"/>
        <v>6389</v>
      </c>
      <c r="H21" s="26"/>
      <c r="I21" s="26"/>
      <c r="J21" s="25">
        <f t="shared" si="2"/>
        <v>5709</v>
      </c>
      <c r="K21" s="27">
        <f t="shared" si="3"/>
        <v>939.55882352941182</v>
      </c>
      <c r="L21" s="21"/>
    </row>
    <row r="22" spans="1:12" ht="26.4" x14ac:dyDescent="0.25">
      <c r="A22" s="22"/>
      <c r="B22" s="23">
        <v>11020200</v>
      </c>
      <c r="C22" s="28" t="s">
        <v>30</v>
      </c>
      <c r="D22" s="25">
        <v>680</v>
      </c>
      <c r="E22" s="25">
        <v>0</v>
      </c>
      <c r="F22" s="25">
        <v>0</v>
      </c>
      <c r="G22" s="25">
        <v>6389</v>
      </c>
      <c r="H22" s="26"/>
      <c r="I22" s="26"/>
      <c r="J22" s="25">
        <f t="shared" si="2"/>
        <v>5709</v>
      </c>
      <c r="K22" s="27">
        <f t="shared" si="3"/>
        <v>939.55882352941182</v>
      </c>
      <c r="L22" s="21"/>
    </row>
    <row r="23" spans="1:12" ht="27.6" x14ac:dyDescent="0.25">
      <c r="A23" s="22"/>
      <c r="B23" s="23">
        <v>13000000</v>
      </c>
      <c r="C23" s="24" t="s">
        <v>31</v>
      </c>
      <c r="D23" s="25">
        <f>D24+D28+D29</f>
        <v>338723.32</v>
      </c>
      <c r="E23" s="25">
        <f>E24+E28+E29</f>
        <v>301000</v>
      </c>
      <c r="F23" s="25">
        <f>F24+F28+F29</f>
        <v>301000</v>
      </c>
      <c r="G23" s="25">
        <f>G24+G28+G29</f>
        <v>306077.37</v>
      </c>
      <c r="H23" s="26">
        <f t="shared" si="0"/>
        <v>101.68683388704318</v>
      </c>
      <c r="I23" s="26">
        <f t="shared" si="1"/>
        <v>101.68683388704318</v>
      </c>
      <c r="J23" s="25">
        <f t="shared" si="2"/>
        <v>-32645.950000000012</v>
      </c>
      <c r="K23" s="27">
        <f t="shared" si="3"/>
        <v>90.362060102622991</v>
      </c>
      <c r="L23" s="21"/>
    </row>
    <row r="24" spans="1:12" x14ac:dyDescent="0.25">
      <c r="A24" s="22"/>
      <c r="B24" s="23">
        <v>13010000</v>
      </c>
      <c r="C24" s="28" t="s">
        <v>32</v>
      </c>
      <c r="D24" s="25">
        <f>D25+D26</f>
        <v>153465.35</v>
      </c>
      <c r="E24" s="25">
        <f>E25+E26</f>
        <v>166000</v>
      </c>
      <c r="F24" s="25">
        <f>F25+F26</f>
        <v>166000</v>
      </c>
      <c r="G24" s="25">
        <f>G25+G26</f>
        <v>73336.33</v>
      </c>
      <c r="H24" s="26">
        <f t="shared" si="0"/>
        <v>44.178512048192772</v>
      </c>
      <c r="I24" s="26">
        <f t="shared" si="1"/>
        <v>44.178512048192772</v>
      </c>
      <c r="J24" s="25">
        <f t="shared" si="2"/>
        <v>-80129.02</v>
      </c>
      <c r="K24" s="27">
        <f t="shared" si="3"/>
        <v>47.786897824166822</v>
      </c>
      <c r="L24" s="21"/>
    </row>
    <row r="25" spans="1:12" ht="39.6" x14ac:dyDescent="0.25">
      <c r="A25" s="22"/>
      <c r="B25" s="23">
        <v>13010100</v>
      </c>
      <c r="C25" s="28" t="s">
        <v>33</v>
      </c>
      <c r="D25" s="25">
        <v>112238.91</v>
      </c>
      <c r="E25" s="25">
        <v>110000</v>
      </c>
      <c r="F25" s="25">
        <v>110000</v>
      </c>
      <c r="G25" s="25">
        <v>24840.959999999999</v>
      </c>
      <c r="H25" s="26">
        <f t="shared" si="0"/>
        <v>22.582690909090907</v>
      </c>
      <c r="I25" s="26">
        <f t="shared" si="1"/>
        <v>22.582690909090907</v>
      </c>
      <c r="J25" s="25">
        <f t="shared" si="2"/>
        <v>-87397.950000000012</v>
      </c>
      <c r="K25" s="27">
        <f t="shared" si="3"/>
        <v>22.132217784367292</v>
      </c>
      <c r="L25" s="21"/>
    </row>
    <row r="26" spans="1:12" s="29" customFormat="1" ht="52.8" x14ac:dyDescent="0.25">
      <c r="A26" s="30"/>
      <c r="B26" s="31">
        <v>13010200</v>
      </c>
      <c r="C26" s="32" t="s">
        <v>34</v>
      </c>
      <c r="D26" s="33">
        <v>41226.44</v>
      </c>
      <c r="E26" s="33">
        <v>56000</v>
      </c>
      <c r="F26" s="33">
        <v>56000</v>
      </c>
      <c r="G26" s="33">
        <v>48495.37</v>
      </c>
      <c r="H26" s="34">
        <f t="shared" si="0"/>
        <v>86.598875000000007</v>
      </c>
      <c r="I26" s="34">
        <f t="shared" si="1"/>
        <v>86.598875000000007</v>
      </c>
      <c r="J26" s="33">
        <f t="shared" si="2"/>
        <v>7268.93</v>
      </c>
      <c r="K26" s="35">
        <f t="shared" si="3"/>
        <v>117.63171886779456</v>
      </c>
      <c r="L26" s="21"/>
    </row>
    <row r="27" spans="1:12" s="29" customFormat="1" hidden="1" x14ac:dyDescent="0.25">
      <c r="A27" s="30"/>
      <c r="B27" s="36">
        <v>13020000</v>
      </c>
      <c r="C27" s="36" t="s">
        <v>35</v>
      </c>
      <c r="D27" s="33">
        <v>0</v>
      </c>
      <c r="E27" s="33">
        <f>E28</f>
        <v>0</v>
      </c>
      <c r="F27" s="33">
        <f>F28</f>
        <v>0</v>
      </c>
      <c r="G27" s="33">
        <v>0</v>
      </c>
      <c r="H27" s="34" t="e">
        <f t="shared" si="0"/>
        <v>#DIV/0!</v>
      </c>
      <c r="I27" s="34" t="e">
        <f t="shared" si="1"/>
        <v>#DIV/0!</v>
      </c>
      <c r="J27" s="33">
        <f t="shared" si="2"/>
        <v>0</v>
      </c>
      <c r="K27" s="35" t="e">
        <f t="shared" si="3"/>
        <v>#DIV/0!</v>
      </c>
      <c r="L27" s="21"/>
    </row>
    <row r="28" spans="1:12" s="29" customFormat="1" ht="26.4" hidden="1" x14ac:dyDescent="0.25">
      <c r="A28" s="30"/>
      <c r="B28" s="31">
        <v>13020200</v>
      </c>
      <c r="C28" s="32" t="s">
        <v>36</v>
      </c>
      <c r="D28" s="33">
        <v>0</v>
      </c>
      <c r="E28" s="33">
        <v>0</v>
      </c>
      <c r="F28" s="33">
        <v>0</v>
      </c>
      <c r="G28" s="33">
        <v>0</v>
      </c>
      <c r="H28" s="34" t="e">
        <f t="shared" si="0"/>
        <v>#DIV/0!</v>
      </c>
      <c r="I28" s="34" t="e">
        <f t="shared" si="1"/>
        <v>#DIV/0!</v>
      </c>
      <c r="J28" s="33">
        <f t="shared" si="2"/>
        <v>0</v>
      </c>
      <c r="K28" s="35" t="e">
        <f t="shared" si="3"/>
        <v>#DIV/0!</v>
      </c>
      <c r="L28" s="21"/>
    </row>
    <row r="29" spans="1:12" s="29" customFormat="1" x14ac:dyDescent="0.25">
      <c r="A29" s="30"/>
      <c r="B29" s="31">
        <v>13030000</v>
      </c>
      <c r="C29" s="32" t="s">
        <v>37</v>
      </c>
      <c r="D29" s="33">
        <f t="shared" ref="D29:G29" si="5">D30</f>
        <v>185257.97</v>
      </c>
      <c r="E29" s="33">
        <f t="shared" si="5"/>
        <v>135000</v>
      </c>
      <c r="F29" s="33">
        <f t="shared" si="5"/>
        <v>135000</v>
      </c>
      <c r="G29" s="33">
        <f t="shared" si="5"/>
        <v>232741.04</v>
      </c>
      <c r="H29" s="34">
        <f t="shared" si="0"/>
        <v>172.4007703703704</v>
      </c>
      <c r="I29" s="34">
        <f t="shared" si="1"/>
        <v>172.4007703703704</v>
      </c>
      <c r="J29" s="33">
        <f t="shared" si="2"/>
        <v>47483.070000000007</v>
      </c>
      <c r="K29" s="35">
        <f t="shared" si="3"/>
        <v>125.63078392794654</v>
      </c>
      <c r="L29" s="21"/>
    </row>
    <row r="30" spans="1:12" s="29" customFormat="1" ht="26.4" x14ac:dyDescent="0.25">
      <c r="A30" s="30"/>
      <c r="B30" s="31">
        <v>13030100</v>
      </c>
      <c r="C30" s="32" t="s">
        <v>38</v>
      </c>
      <c r="D30" s="33">
        <v>185257.97</v>
      </c>
      <c r="E30" s="33">
        <v>135000</v>
      </c>
      <c r="F30" s="33">
        <v>135000</v>
      </c>
      <c r="G30" s="33">
        <v>232741.04</v>
      </c>
      <c r="H30" s="34">
        <f t="shared" si="0"/>
        <v>172.4007703703704</v>
      </c>
      <c r="I30" s="34">
        <f t="shared" si="1"/>
        <v>172.4007703703704</v>
      </c>
      <c r="J30" s="33">
        <f t="shared" si="2"/>
        <v>47483.070000000007</v>
      </c>
      <c r="K30" s="35">
        <f t="shared" si="3"/>
        <v>125.63078392794654</v>
      </c>
      <c r="L30" s="21"/>
    </row>
    <row r="31" spans="1:12" s="29" customFormat="1" ht="13.8" x14ac:dyDescent="0.25">
      <c r="A31" s="30"/>
      <c r="B31" s="31">
        <v>14000000</v>
      </c>
      <c r="C31" s="37" t="s">
        <v>39</v>
      </c>
      <c r="D31" s="33">
        <f>D32+D34+D36</f>
        <v>4645566.0200000005</v>
      </c>
      <c r="E31" s="33">
        <f>E32+E34+E36</f>
        <v>6396000</v>
      </c>
      <c r="F31" s="33">
        <f t="shared" ref="F31:G31" si="6">F32+F34+F36</f>
        <v>6396000</v>
      </c>
      <c r="G31" s="33">
        <f t="shared" si="6"/>
        <v>7220928.1299999999</v>
      </c>
      <c r="H31" s="34">
        <f t="shared" si="0"/>
        <v>112.89756300813008</v>
      </c>
      <c r="I31" s="34">
        <f t="shared" si="1"/>
        <v>112.89756300813008</v>
      </c>
      <c r="J31" s="33">
        <f t="shared" si="2"/>
        <v>2575362.1099999994</v>
      </c>
      <c r="K31" s="35">
        <f t="shared" si="3"/>
        <v>155.43699301468541</v>
      </c>
      <c r="L31" s="21"/>
    </row>
    <row r="32" spans="1:12" s="29" customFormat="1" ht="26.4" x14ac:dyDescent="0.25">
      <c r="A32" s="30"/>
      <c r="B32" s="31">
        <v>14020000</v>
      </c>
      <c r="C32" s="32" t="s">
        <v>40</v>
      </c>
      <c r="D32" s="33">
        <f t="shared" ref="D32:G34" si="7">D33</f>
        <v>422049.26</v>
      </c>
      <c r="E32" s="33">
        <f t="shared" si="7"/>
        <v>300000</v>
      </c>
      <c r="F32" s="33">
        <f t="shared" si="7"/>
        <v>300000</v>
      </c>
      <c r="G32" s="33">
        <f t="shared" si="7"/>
        <v>358065.61</v>
      </c>
      <c r="H32" s="34">
        <f t="shared" si="0"/>
        <v>119.35520333333334</v>
      </c>
      <c r="I32" s="34">
        <f t="shared" si="1"/>
        <v>119.35520333333334</v>
      </c>
      <c r="J32" s="33">
        <f t="shared" si="2"/>
        <v>-63983.650000000023</v>
      </c>
      <c r="K32" s="35">
        <f t="shared" si="3"/>
        <v>84.839767282141423</v>
      </c>
      <c r="L32" s="21"/>
    </row>
    <row r="33" spans="1:12" s="29" customFormat="1" x14ac:dyDescent="0.25">
      <c r="A33" s="30"/>
      <c r="B33" s="31">
        <v>14021900</v>
      </c>
      <c r="C33" s="32" t="s">
        <v>41</v>
      </c>
      <c r="D33" s="33">
        <v>422049.26</v>
      </c>
      <c r="E33" s="33">
        <v>300000</v>
      </c>
      <c r="F33" s="33">
        <v>300000</v>
      </c>
      <c r="G33" s="33">
        <v>358065.61</v>
      </c>
      <c r="H33" s="34">
        <f t="shared" si="0"/>
        <v>119.35520333333334</v>
      </c>
      <c r="I33" s="34">
        <f t="shared" si="1"/>
        <v>119.35520333333334</v>
      </c>
      <c r="J33" s="33">
        <f t="shared" si="2"/>
        <v>-63983.650000000023</v>
      </c>
      <c r="K33" s="35">
        <f t="shared" si="3"/>
        <v>84.839767282141423</v>
      </c>
      <c r="L33" s="21"/>
    </row>
    <row r="34" spans="1:12" s="29" customFormat="1" ht="26.4" x14ac:dyDescent="0.25">
      <c r="A34" s="30"/>
      <c r="B34" s="31">
        <v>14030000</v>
      </c>
      <c r="C34" s="32" t="s">
        <v>42</v>
      </c>
      <c r="D34" s="33">
        <f t="shared" si="7"/>
        <v>1618594.4</v>
      </c>
      <c r="E34" s="33">
        <f t="shared" si="7"/>
        <v>1972000</v>
      </c>
      <c r="F34" s="33">
        <f t="shared" si="7"/>
        <v>1972000</v>
      </c>
      <c r="G34" s="33">
        <f t="shared" si="7"/>
        <v>2229370.69</v>
      </c>
      <c r="H34" s="34">
        <f t="shared" si="0"/>
        <v>113.05125202839757</v>
      </c>
      <c r="I34" s="34">
        <f t="shared" si="1"/>
        <v>113.05125202839757</v>
      </c>
      <c r="J34" s="33">
        <f t="shared" si="2"/>
        <v>610776.29</v>
      </c>
      <c r="K34" s="35">
        <f t="shared" si="3"/>
        <v>137.73498104281097</v>
      </c>
      <c r="L34" s="21"/>
    </row>
    <row r="35" spans="1:12" s="29" customFormat="1" x14ac:dyDescent="0.25">
      <c r="A35" s="30"/>
      <c r="B35" s="31">
        <v>14031900</v>
      </c>
      <c r="C35" s="32" t="s">
        <v>41</v>
      </c>
      <c r="D35" s="33">
        <v>1618594.4</v>
      </c>
      <c r="E35" s="33">
        <v>1972000</v>
      </c>
      <c r="F35" s="33">
        <v>1972000</v>
      </c>
      <c r="G35" s="33">
        <v>2229370.69</v>
      </c>
      <c r="H35" s="34">
        <f t="shared" si="0"/>
        <v>113.05125202839757</v>
      </c>
      <c r="I35" s="34">
        <f t="shared" si="1"/>
        <v>113.05125202839757</v>
      </c>
      <c r="J35" s="33">
        <f t="shared" si="2"/>
        <v>610776.29</v>
      </c>
      <c r="K35" s="35">
        <f t="shared" si="3"/>
        <v>137.73498104281097</v>
      </c>
      <c r="L35" s="21"/>
    </row>
    <row r="36" spans="1:12" s="29" customFormat="1" ht="26.4" x14ac:dyDescent="0.25">
      <c r="A36" s="30"/>
      <c r="B36" s="31">
        <v>14040000</v>
      </c>
      <c r="C36" s="32" t="s">
        <v>43</v>
      </c>
      <c r="D36" s="33">
        <f>D37+D38</f>
        <v>2604922.3600000003</v>
      </c>
      <c r="E36" s="33">
        <f>E37+E38</f>
        <v>4124000</v>
      </c>
      <c r="F36" s="33">
        <f>F37+F38</f>
        <v>4124000</v>
      </c>
      <c r="G36" s="33">
        <f>G37+G38</f>
        <v>4633491.83</v>
      </c>
      <c r="H36" s="34">
        <f t="shared" si="0"/>
        <v>112.35431207565472</v>
      </c>
      <c r="I36" s="34">
        <f t="shared" si="1"/>
        <v>112.35431207565472</v>
      </c>
      <c r="J36" s="33">
        <f t="shared" si="2"/>
        <v>2028569.4699999997</v>
      </c>
      <c r="K36" s="35">
        <f t="shared" si="3"/>
        <v>177.87446954848971</v>
      </c>
      <c r="L36" s="21"/>
    </row>
    <row r="37" spans="1:12" s="29" customFormat="1" ht="79.2" x14ac:dyDescent="0.25">
      <c r="A37" s="30"/>
      <c r="B37" s="31">
        <v>14040100</v>
      </c>
      <c r="C37" s="32" t="s">
        <v>44</v>
      </c>
      <c r="D37" s="33">
        <v>1221728.74</v>
      </c>
      <c r="E37" s="33">
        <v>2096000</v>
      </c>
      <c r="F37" s="33">
        <v>2096000</v>
      </c>
      <c r="G37" s="33">
        <v>2376900.23</v>
      </c>
      <c r="H37" s="34">
        <f t="shared" si="0"/>
        <v>113.40172853053434</v>
      </c>
      <c r="I37" s="34">
        <f t="shared" si="1"/>
        <v>113.40172853053434</v>
      </c>
      <c r="J37" s="33">
        <f t="shared" si="2"/>
        <v>1155171.49</v>
      </c>
      <c r="K37" s="35">
        <f t="shared" si="3"/>
        <v>194.55220722727697</v>
      </c>
      <c r="L37" s="21"/>
    </row>
    <row r="38" spans="1:12" ht="52.8" x14ac:dyDescent="0.25">
      <c r="A38" s="22"/>
      <c r="B38" s="23">
        <v>14040200</v>
      </c>
      <c r="C38" s="28" t="s">
        <v>45</v>
      </c>
      <c r="D38" s="25">
        <v>1383193.62</v>
      </c>
      <c r="E38" s="25">
        <v>2028000</v>
      </c>
      <c r="F38" s="25">
        <v>2028000</v>
      </c>
      <c r="G38" s="25">
        <v>2256591.6</v>
      </c>
      <c r="H38" s="26">
        <f t="shared" si="0"/>
        <v>111.27177514792901</v>
      </c>
      <c r="I38" s="26">
        <f t="shared" si="1"/>
        <v>111.27177514792901</v>
      </c>
      <c r="J38" s="25">
        <f t="shared" si="2"/>
        <v>873397.98</v>
      </c>
      <c r="K38" s="27">
        <f t="shared" si="3"/>
        <v>163.14358072299376</v>
      </c>
      <c r="L38" s="21"/>
    </row>
    <row r="39" spans="1:12" ht="13.8" x14ac:dyDescent="0.25">
      <c r="A39" s="22"/>
      <c r="B39" s="23">
        <v>18000000</v>
      </c>
      <c r="C39" s="24" t="s">
        <v>46</v>
      </c>
      <c r="D39" s="25">
        <f>D40+D51+D54</f>
        <v>51958751.890000001</v>
      </c>
      <c r="E39" s="25">
        <f t="shared" ref="E39:G39" si="8">E40+E51+E54</f>
        <v>61796245.899999999</v>
      </c>
      <c r="F39" s="25">
        <f>F40+F51+F54</f>
        <v>61796245.899999999</v>
      </c>
      <c r="G39" s="25">
        <f t="shared" si="8"/>
        <v>64403208.920000002</v>
      </c>
      <c r="H39" s="26">
        <f t="shared" si="0"/>
        <v>104.21864302925236</v>
      </c>
      <c r="I39" s="26">
        <f t="shared" si="1"/>
        <v>104.21864302925236</v>
      </c>
      <c r="J39" s="25">
        <f t="shared" si="2"/>
        <v>12444457.030000001</v>
      </c>
      <c r="K39" s="27">
        <f t="shared" si="3"/>
        <v>123.95064657508654</v>
      </c>
      <c r="L39" s="21"/>
    </row>
    <row r="40" spans="1:12" x14ac:dyDescent="0.25">
      <c r="A40" s="22"/>
      <c r="B40" s="23">
        <v>18010000</v>
      </c>
      <c r="C40" s="28" t="s">
        <v>47</v>
      </c>
      <c r="D40" s="25">
        <f>D41+D42+D43+D44+D45+D46+D47+D48+D49+D50</f>
        <v>20149810.099999998</v>
      </c>
      <c r="E40" s="25">
        <f t="shared" ref="E40:G40" si="9">E41+E42+E43+E44+E45+E46+E47+E48+E49+E50</f>
        <v>27514011</v>
      </c>
      <c r="F40" s="25">
        <f>F41+F42+F43+F44+F45+F46+F47+F48+F49+F50</f>
        <v>27514011</v>
      </c>
      <c r="G40" s="25">
        <f t="shared" si="9"/>
        <v>29591013.539999999</v>
      </c>
      <c r="H40" s="26">
        <f t="shared" si="0"/>
        <v>107.54889041804918</v>
      </c>
      <c r="I40" s="26">
        <f t="shared" si="1"/>
        <v>107.54889041804918</v>
      </c>
      <c r="J40" s="25">
        <f t="shared" si="2"/>
        <v>9441203.4400000013</v>
      </c>
      <c r="K40" s="27">
        <f t="shared" si="3"/>
        <v>146.85504921954575</v>
      </c>
      <c r="L40" s="21"/>
    </row>
    <row r="41" spans="1:12" ht="39.6" x14ac:dyDescent="0.25">
      <c r="A41" s="22"/>
      <c r="B41" s="23">
        <v>18010100</v>
      </c>
      <c r="C41" s="28" t="s">
        <v>48</v>
      </c>
      <c r="D41" s="25">
        <v>13793.37</v>
      </c>
      <c r="E41" s="25">
        <v>18700</v>
      </c>
      <c r="F41" s="25">
        <v>18700</v>
      </c>
      <c r="G41" s="25">
        <v>19228.95</v>
      </c>
      <c r="H41" s="26">
        <f t="shared" si="0"/>
        <v>102.82860962566845</v>
      </c>
      <c r="I41" s="26">
        <f t="shared" si="1"/>
        <v>102.82860962566845</v>
      </c>
      <c r="J41" s="25">
        <f t="shared" si="2"/>
        <v>5435.58</v>
      </c>
      <c r="K41" s="27">
        <f t="shared" si="3"/>
        <v>139.40719345598646</v>
      </c>
      <c r="L41" s="21"/>
    </row>
    <row r="42" spans="1:12" ht="39.6" x14ac:dyDescent="0.25">
      <c r="A42" s="22"/>
      <c r="B42" s="23">
        <v>18010200</v>
      </c>
      <c r="C42" s="28" t="s">
        <v>49</v>
      </c>
      <c r="D42" s="25">
        <v>1246.6199999999999</v>
      </c>
      <c r="E42" s="25">
        <v>14800</v>
      </c>
      <c r="F42" s="25">
        <v>14800</v>
      </c>
      <c r="G42" s="25">
        <v>73385.86</v>
      </c>
      <c r="H42" s="26">
        <f t="shared" si="0"/>
        <v>495.85040540540541</v>
      </c>
      <c r="I42" s="26">
        <f t="shared" si="1"/>
        <v>495.85040540540541</v>
      </c>
      <c r="J42" s="25">
        <f t="shared" si="2"/>
        <v>72139.240000000005</v>
      </c>
      <c r="K42" s="27">
        <f t="shared" si="3"/>
        <v>5886.786671158814</v>
      </c>
      <c r="L42" s="21"/>
    </row>
    <row r="43" spans="1:12" ht="39.6" x14ac:dyDescent="0.25">
      <c r="A43" s="22"/>
      <c r="B43" s="23">
        <v>18010300</v>
      </c>
      <c r="C43" s="28" t="s">
        <v>50</v>
      </c>
      <c r="D43" s="25">
        <v>402224.64000000001</v>
      </c>
      <c r="E43" s="25">
        <v>807000</v>
      </c>
      <c r="F43" s="25">
        <v>807000</v>
      </c>
      <c r="G43" s="25">
        <v>1416925.44</v>
      </c>
      <c r="H43" s="26">
        <f t="shared" si="0"/>
        <v>175.57936059479553</v>
      </c>
      <c r="I43" s="26">
        <f t="shared" si="1"/>
        <v>175.57936059479553</v>
      </c>
      <c r="J43" s="25">
        <f t="shared" si="2"/>
        <v>1014700.7999999999</v>
      </c>
      <c r="K43" s="27">
        <f t="shared" si="3"/>
        <v>352.27216313749449</v>
      </c>
      <c r="L43" s="21"/>
    </row>
    <row r="44" spans="1:12" ht="39.6" x14ac:dyDescent="0.25">
      <c r="A44" s="22"/>
      <c r="B44" s="23">
        <v>18010400</v>
      </c>
      <c r="C44" s="28" t="s">
        <v>51</v>
      </c>
      <c r="D44" s="25">
        <v>1132212.81</v>
      </c>
      <c r="E44" s="25">
        <v>1300000</v>
      </c>
      <c r="F44" s="25">
        <v>1300000</v>
      </c>
      <c r="G44" s="25">
        <v>1457216.65</v>
      </c>
      <c r="H44" s="26">
        <f t="shared" si="0"/>
        <v>112.09358846153845</v>
      </c>
      <c r="I44" s="26">
        <f t="shared" si="1"/>
        <v>112.09358846153845</v>
      </c>
      <c r="J44" s="25">
        <f t="shared" si="2"/>
        <v>325003.83999999985</v>
      </c>
      <c r="K44" s="27">
        <f t="shared" si="3"/>
        <v>128.7051901488378</v>
      </c>
      <c r="L44" s="21"/>
    </row>
    <row r="45" spans="1:12" x14ac:dyDescent="0.25">
      <c r="A45" s="22"/>
      <c r="B45" s="23">
        <v>18010500</v>
      </c>
      <c r="C45" s="28" t="s">
        <v>52</v>
      </c>
      <c r="D45" s="25">
        <v>1705295.05</v>
      </c>
      <c r="E45" s="25">
        <v>2500000</v>
      </c>
      <c r="F45" s="25">
        <v>2500000</v>
      </c>
      <c r="G45" s="25">
        <v>1642478.17</v>
      </c>
      <c r="H45" s="26">
        <f t="shared" si="0"/>
        <v>65.699126800000002</v>
      </c>
      <c r="I45" s="26">
        <f t="shared" si="1"/>
        <v>65.699126800000002</v>
      </c>
      <c r="J45" s="25">
        <f t="shared" si="2"/>
        <v>-62816.880000000121</v>
      </c>
      <c r="K45" s="27">
        <f t="shared" si="3"/>
        <v>96.316362966045077</v>
      </c>
      <c r="L45" s="21"/>
    </row>
    <row r="46" spans="1:12" x14ac:dyDescent="0.25">
      <c r="A46" s="22"/>
      <c r="B46" s="23">
        <v>18010600</v>
      </c>
      <c r="C46" s="28" t="s">
        <v>53</v>
      </c>
      <c r="D46" s="25">
        <v>14531023.24</v>
      </c>
      <c r="E46" s="25">
        <v>19823511</v>
      </c>
      <c r="F46" s="25">
        <v>19823511</v>
      </c>
      <c r="G46" s="25">
        <v>20942781.350000001</v>
      </c>
      <c r="H46" s="26">
        <f t="shared" si="0"/>
        <v>105.64617614911911</v>
      </c>
      <c r="I46" s="26">
        <f t="shared" si="1"/>
        <v>105.64617614911911</v>
      </c>
      <c r="J46" s="25">
        <f t="shared" si="2"/>
        <v>6411758.1100000013</v>
      </c>
      <c r="K46" s="27">
        <f t="shared" si="3"/>
        <v>144.12461534264261</v>
      </c>
      <c r="L46" s="21"/>
    </row>
    <row r="47" spans="1:12" x14ac:dyDescent="0.25">
      <c r="A47" s="22"/>
      <c r="B47" s="23">
        <v>18010700</v>
      </c>
      <c r="C47" s="28" t="s">
        <v>54</v>
      </c>
      <c r="D47" s="25">
        <v>850878.7</v>
      </c>
      <c r="E47" s="25">
        <v>750000</v>
      </c>
      <c r="F47" s="25">
        <v>750000</v>
      </c>
      <c r="G47" s="25">
        <v>990520.13</v>
      </c>
      <c r="H47" s="26">
        <f t="shared" si="0"/>
        <v>132.06935066666668</v>
      </c>
      <c r="I47" s="26">
        <f t="shared" si="1"/>
        <v>132.06935066666668</v>
      </c>
      <c r="J47" s="25">
        <f t="shared" si="2"/>
        <v>139641.43000000005</v>
      </c>
      <c r="K47" s="27">
        <f t="shared" si="3"/>
        <v>116.41143796407174</v>
      </c>
      <c r="L47" s="21"/>
    </row>
    <row r="48" spans="1:12" x14ac:dyDescent="0.25">
      <c r="A48" s="22"/>
      <c r="B48" s="23">
        <v>18010900</v>
      </c>
      <c r="C48" s="28" t="s">
        <v>55</v>
      </c>
      <c r="D48" s="25">
        <v>1452718.84</v>
      </c>
      <c r="E48" s="25">
        <v>2300000</v>
      </c>
      <c r="F48" s="25">
        <v>2300000</v>
      </c>
      <c r="G48" s="25">
        <v>2929726.66</v>
      </c>
      <c r="H48" s="26">
        <f t="shared" si="0"/>
        <v>127.37942</v>
      </c>
      <c r="I48" s="26">
        <f t="shared" si="1"/>
        <v>127.37942</v>
      </c>
      <c r="J48" s="25">
        <f t="shared" si="2"/>
        <v>1477007.82</v>
      </c>
      <c r="K48" s="27">
        <f t="shared" si="3"/>
        <v>201.67196702701261</v>
      </c>
      <c r="L48" s="21"/>
    </row>
    <row r="49" spans="1:12" x14ac:dyDescent="0.25">
      <c r="A49" s="22"/>
      <c r="B49" s="23">
        <v>18011000</v>
      </c>
      <c r="C49" s="28" t="s">
        <v>56</v>
      </c>
      <c r="D49" s="25">
        <v>4166.83</v>
      </c>
      <c r="E49" s="25">
        <v>0</v>
      </c>
      <c r="F49" s="25">
        <v>0</v>
      </c>
      <c r="G49" s="25">
        <v>39583.33</v>
      </c>
      <c r="H49" s="26"/>
      <c r="I49" s="26"/>
      <c r="J49" s="25">
        <f t="shared" si="2"/>
        <v>35416.5</v>
      </c>
      <c r="K49" s="27">
        <f t="shared" si="3"/>
        <v>949.96268146288662</v>
      </c>
      <c r="L49" s="21"/>
    </row>
    <row r="50" spans="1:12" x14ac:dyDescent="0.25">
      <c r="A50" s="22"/>
      <c r="B50" s="23">
        <v>18011100</v>
      </c>
      <c r="C50" s="28" t="s">
        <v>57</v>
      </c>
      <c r="D50" s="25">
        <v>56250</v>
      </c>
      <c r="E50" s="25">
        <v>0</v>
      </c>
      <c r="F50" s="25">
        <v>0</v>
      </c>
      <c r="G50" s="25">
        <v>79167</v>
      </c>
      <c r="H50" s="26"/>
      <c r="I50" s="26"/>
      <c r="J50" s="25">
        <f t="shared" si="2"/>
        <v>22917</v>
      </c>
      <c r="K50" s="27">
        <f t="shared" si="3"/>
        <v>140.74133333333333</v>
      </c>
      <c r="L50" s="21"/>
    </row>
    <row r="51" spans="1:12" x14ac:dyDescent="0.25">
      <c r="A51" s="22"/>
      <c r="B51" s="23">
        <v>18030000</v>
      </c>
      <c r="C51" s="28" t="s">
        <v>58</v>
      </c>
      <c r="D51" s="25">
        <f>D52+D53</f>
        <v>-166.71</v>
      </c>
      <c r="E51" s="25">
        <v>0</v>
      </c>
      <c r="F51" s="25">
        <v>0</v>
      </c>
      <c r="G51" s="25">
        <f>G52+G53</f>
        <v>0</v>
      </c>
      <c r="H51" s="26"/>
      <c r="I51" s="26"/>
      <c r="J51" s="25">
        <f t="shared" si="2"/>
        <v>166.71</v>
      </c>
      <c r="K51" s="27">
        <f t="shared" si="3"/>
        <v>0</v>
      </c>
      <c r="L51" s="21"/>
    </row>
    <row r="52" spans="1:12" x14ac:dyDescent="0.25">
      <c r="A52" s="22"/>
      <c r="B52" s="23">
        <v>18030100</v>
      </c>
      <c r="C52" s="28" t="s">
        <v>59</v>
      </c>
      <c r="D52" s="25">
        <v>-166.71</v>
      </c>
      <c r="E52" s="25">
        <v>0</v>
      </c>
      <c r="F52" s="25">
        <v>0</v>
      </c>
      <c r="G52" s="25">
        <v>0</v>
      </c>
      <c r="H52" s="26"/>
      <c r="I52" s="26"/>
      <c r="J52" s="25">
        <f t="shared" si="2"/>
        <v>166.71</v>
      </c>
      <c r="K52" s="27">
        <f t="shared" si="3"/>
        <v>0</v>
      </c>
      <c r="L52" s="21"/>
    </row>
    <row r="53" spans="1:12" hidden="1" x14ac:dyDescent="0.25">
      <c r="A53" s="22"/>
      <c r="B53" s="23">
        <v>18030200</v>
      </c>
      <c r="C53" s="28" t="s">
        <v>60</v>
      </c>
      <c r="D53" s="25">
        <v>0</v>
      </c>
      <c r="E53" s="25">
        <v>0</v>
      </c>
      <c r="F53" s="25">
        <v>0</v>
      </c>
      <c r="G53" s="25">
        <v>0</v>
      </c>
      <c r="H53" s="26" t="e">
        <f t="shared" si="0"/>
        <v>#DIV/0!</v>
      </c>
      <c r="I53" s="26" t="e">
        <f t="shared" si="1"/>
        <v>#DIV/0!</v>
      </c>
      <c r="J53" s="25">
        <f t="shared" si="2"/>
        <v>0</v>
      </c>
      <c r="K53" s="27" t="e">
        <f t="shared" si="3"/>
        <v>#DIV/0!</v>
      </c>
      <c r="L53" s="21"/>
    </row>
    <row r="54" spans="1:12" x14ac:dyDescent="0.25">
      <c r="A54" s="22"/>
      <c r="B54" s="23">
        <v>18050000</v>
      </c>
      <c r="C54" s="28" t="s">
        <v>61</v>
      </c>
      <c r="D54" s="25">
        <f>D55+D56+D57</f>
        <v>31809108.5</v>
      </c>
      <c r="E54" s="25">
        <f t="shared" ref="E54:G54" si="10">E55+E56+E57</f>
        <v>34282234.899999999</v>
      </c>
      <c r="F54" s="25">
        <f>F55+F56+F57</f>
        <v>34282234.899999999</v>
      </c>
      <c r="G54" s="25">
        <f t="shared" si="10"/>
        <v>34812195.380000003</v>
      </c>
      <c r="H54" s="26">
        <f t="shared" si="0"/>
        <v>101.54587494527669</v>
      </c>
      <c r="I54" s="26">
        <f t="shared" si="1"/>
        <v>101.54587494527669</v>
      </c>
      <c r="J54" s="25">
        <f t="shared" si="2"/>
        <v>3003086.8800000027</v>
      </c>
      <c r="K54" s="27">
        <f t="shared" si="3"/>
        <v>109.44096525056652</v>
      </c>
      <c r="L54" s="21"/>
    </row>
    <row r="55" spans="1:12" x14ac:dyDescent="0.25">
      <c r="A55" s="22"/>
      <c r="B55" s="23">
        <v>18050300</v>
      </c>
      <c r="C55" s="28" t="s">
        <v>62</v>
      </c>
      <c r="D55" s="25">
        <v>1234159.46</v>
      </c>
      <c r="E55" s="25">
        <v>1000000</v>
      </c>
      <c r="F55" s="25">
        <v>1000000</v>
      </c>
      <c r="G55" s="25">
        <v>1525025.33</v>
      </c>
      <c r="H55" s="26">
        <f t="shared" si="0"/>
        <v>152.502533</v>
      </c>
      <c r="I55" s="26">
        <f t="shared" si="1"/>
        <v>152.502533</v>
      </c>
      <c r="J55" s="25">
        <f t="shared" si="2"/>
        <v>290865.87000000011</v>
      </c>
      <c r="K55" s="27">
        <f t="shared" si="3"/>
        <v>123.56793262355257</v>
      </c>
      <c r="L55" s="21"/>
    </row>
    <row r="56" spans="1:12" x14ac:dyDescent="0.25">
      <c r="A56" s="22"/>
      <c r="B56" s="23">
        <v>18050400</v>
      </c>
      <c r="C56" s="28" t="s">
        <v>63</v>
      </c>
      <c r="D56" s="25">
        <v>14988906.17</v>
      </c>
      <c r="E56" s="25">
        <v>15782234.9</v>
      </c>
      <c r="F56" s="25">
        <v>15782234.9</v>
      </c>
      <c r="G56" s="25">
        <v>21349321.98</v>
      </c>
      <c r="H56" s="26">
        <f t="shared" si="0"/>
        <v>135.27438994080617</v>
      </c>
      <c r="I56" s="26">
        <f t="shared" si="1"/>
        <v>135.27438994080617</v>
      </c>
      <c r="J56" s="25">
        <f t="shared" si="2"/>
        <v>6360415.8100000005</v>
      </c>
      <c r="K56" s="27">
        <f t="shared" si="3"/>
        <v>142.4341558874406</v>
      </c>
      <c r="L56" s="21"/>
    </row>
    <row r="57" spans="1:12" ht="52.8" x14ac:dyDescent="0.25">
      <c r="A57" s="22"/>
      <c r="B57" s="23">
        <v>18050500</v>
      </c>
      <c r="C57" s="28" t="s">
        <v>64</v>
      </c>
      <c r="D57" s="25">
        <v>15586042.869999999</v>
      </c>
      <c r="E57" s="25">
        <v>17500000</v>
      </c>
      <c r="F57" s="25">
        <v>17500000</v>
      </c>
      <c r="G57" s="25">
        <v>11937848.07</v>
      </c>
      <c r="H57" s="26">
        <f t="shared" si="0"/>
        <v>68.216274685714282</v>
      </c>
      <c r="I57" s="26">
        <f t="shared" si="1"/>
        <v>68.216274685714282</v>
      </c>
      <c r="J57" s="25">
        <f t="shared" si="2"/>
        <v>-3648194.7999999989</v>
      </c>
      <c r="K57" s="27">
        <f t="shared" si="3"/>
        <v>76.593194113291958</v>
      </c>
      <c r="L57" s="21"/>
    </row>
    <row r="58" spans="1:12" x14ac:dyDescent="0.25">
      <c r="A58" s="22"/>
      <c r="B58" s="38">
        <v>20000000</v>
      </c>
      <c r="C58" s="17" t="s">
        <v>65</v>
      </c>
      <c r="D58" s="18">
        <f>D59+D68+D79</f>
        <v>4914903.17</v>
      </c>
      <c r="E58" s="18">
        <f>E59+E68+E79</f>
        <v>5739000</v>
      </c>
      <c r="F58" s="18">
        <f>F59+F68+F79</f>
        <v>5739000</v>
      </c>
      <c r="G58" s="18">
        <f>G59+G68+G79</f>
        <v>6506521.9700000007</v>
      </c>
      <c r="H58" s="19">
        <f t="shared" si="0"/>
        <v>113.37379282104898</v>
      </c>
      <c r="I58" s="19">
        <f t="shared" si="1"/>
        <v>113.37379282104898</v>
      </c>
      <c r="J58" s="18">
        <f t="shared" si="2"/>
        <v>1591618.8000000007</v>
      </c>
      <c r="K58" s="20">
        <f t="shared" si="3"/>
        <v>132.38352303083116</v>
      </c>
      <c r="L58" s="21"/>
    </row>
    <row r="59" spans="1:12" ht="13.8" x14ac:dyDescent="0.25">
      <c r="A59" s="22"/>
      <c r="B59" s="23">
        <v>21000000</v>
      </c>
      <c r="C59" s="24" t="s">
        <v>66</v>
      </c>
      <c r="D59" s="25">
        <f>D60+D62</f>
        <v>950484.2300000001</v>
      </c>
      <c r="E59" s="25">
        <f t="shared" ref="E59:G59" si="11">E60+E62</f>
        <v>1567500</v>
      </c>
      <c r="F59" s="25">
        <f>F60+F62</f>
        <v>1567500</v>
      </c>
      <c r="G59" s="25">
        <f t="shared" si="11"/>
        <v>1949530.2600000002</v>
      </c>
      <c r="H59" s="26">
        <f t="shared" si="0"/>
        <v>124.37194641148326</v>
      </c>
      <c r="I59" s="26">
        <f t="shared" si="1"/>
        <v>124.37194641148326</v>
      </c>
      <c r="J59" s="25">
        <f t="shared" si="2"/>
        <v>999046.03000000014</v>
      </c>
      <c r="K59" s="27">
        <f t="shared" si="3"/>
        <v>205.10916419938917</v>
      </c>
      <c r="L59" s="21"/>
    </row>
    <row r="60" spans="1:12" ht="66" hidden="1" x14ac:dyDescent="0.25">
      <c r="A60" s="22"/>
      <c r="B60" s="23">
        <v>21010000</v>
      </c>
      <c r="C60" s="28" t="s">
        <v>67</v>
      </c>
      <c r="D60" s="25">
        <v>0</v>
      </c>
      <c r="E60" s="25">
        <v>0</v>
      </c>
      <c r="F60" s="25">
        <v>0</v>
      </c>
      <c r="G60" s="25">
        <v>0</v>
      </c>
      <c r="H60" s="26" t="e">
        <f t="shared" si="0"/>
        <v>#DIV/0!</v>
      </c>
      <c r="I60" s="26" t="e">
        <f t="shared" si="1"/>
        <v>#DIV/0!</v>
      </c>
      <c r="J60" s="25">
        <f t="shared" si="2"/>
        <v>0</v>
      </c>
      <c r="K60" s="27" t="e">
        <f t="shared" si="3"/>
        <v>#DIV/0!</v>
      </c>
      <c r="L60" s="21"/>
    </row>
    <row r="61" spans="1:12" ht="39.6" hidden="1" x14ac:dyDescent="0.25">
      <c r="A61" s="22"/>
      <c r="B61" s="23">
        <v>21010300</v>
      </c>
      <c r="C61" s="28" t="s">
        <v>68</v>
      </c>
      <c r="D61" s="25">
        <v>0</v>
      </c>
      <c r="E61" s="25">
        <v>0</v>
      </c>
      <c r="F61" s="25">
        <v>0</v>
      </c>
      <c r="G61" s="25">
        <v>0</v>
      </c>
      <c r="H61" s="26" t="e">
        <f t="shared" si="0"/>
        <v>#DIV/0!</v>
      </c>
      <c r="I61" s="26" t="e">
        <f t="shared" si="1"/>
        <v>#DIV/0!</v>
      </c>
      <c r="J61" s="25">
        <f t="shared" si="2"/>
        <v>0</v>
      </c>
      <c r="K61" s="27" t="e">
        <f t="shared" si="3"/>
        <v>#DIV/0!</v>
      </c>
      <c r="L61" s="21"/>
    </row>
    <row r="62" spans="1:12" x14ac:dyDescent="0.25">
      <c r="A62" s="22"/>
      <c r="B62" s="23">
        <v>21080000</v>
      </c>
      <c r="C62" s="28" t="s">
        <v>69</v>
      </c>
      <c r="D62" s="25">
        <f>D63+D65+D66+D67</f>
        <v>950484.2300000001</v>
      </c>
      <c r="E62" s="25">
        <f t="shared" ref="E62:G62" si="12">E63+E65+E66+E67</f>
        <v>1567500</v>
      </c>
      <c r="F62" s="25">
        <f>F63+F65+F66+F67</f>
        <v>1567500</v>
      </c>
      <c r="G62" s="25">
        <f t="shared" si="12"/>
        <v>1949530.2600000002</v>
      </c>
      <c r="H62" s="26">
        <f t="shared" si="0"/>
        <v>124.37194641148326</v>
      </c>
      <c r="I62" s="26">
        <f t="shared" si="1"/>
        <v>124.37194641148326</v>
      </c>
      <c r="J62" s="25">
        <f t="shared" si="2"/>
        <v>999046.03000000014</v>
      </c>
      <c r="K62" s="27">
        <f t="shared" si="3"/>
        <v>205.10916419938917</v>
      </c>
      <c r="L62" s="21"/>
    </row>
    <row r="63" spans="1:12" x14ac:dyDescent="0.25">
      <c r="A63" s="22"/>
      <c r="B63" s="23">
        <v>21080500</v>
      </c>
      <c r="C63" s="28" t="s">
        <v>69</v>
      </c>
      <c r="D63" s="25">
        <v>0</v>
      </c>
      <c r="E63" s="25">
        <v>0</v>
      </c>
      <c r="F63" s="25">
        <v>0</v>
      </c>
      <c r="G63" s="25">
        <v>3961.61</v>
      </c>
      <c r="H63" s="26"/>
      <c r="I63" s="26"/>
      <c r="J63" s="25">
        <f t="shared" si="2"/>
        <v>3961.61</v>
      </c>
      <c r="K63" s="27"/>
      <c r="L63" s="21"/>
    </row>
    <row r="64" spans="1:12" ht="66" hidden="1" x14ac:dyDescent="0.25">
      <c r="A64" s="22"/>
      <c r="B64" s="23">
        <v>21080900</v>
      </c>
      <c r="C64" s="28" t="s">
        <v>70</v>
      </c>
      <c r="D64" s="25">
        <v>0</v>
      </c>
      <c r="E64" s="25">
        <v>0</v>
      </c>
      <c r="F64" s="25">
        <v>0</v>
      </c>
      <c r="G64" s="25">
        <v>0</v>
      </c>
      <c r="H64" s="26" t="e">
        <f t="shared" si="0"/>
        <v>#DIV/0!</v>
      </c>
      <c r="I64" s="26"/>
      <c r="J64" s="25">
        <f t="shared" si="2"/>
        <v>0</v>
      </c>
      <c r="K64" s="27" t="e">
        <f t="shared" si="3"/>
        <v>#DIV/0!</v>
      </c>
      <c r="L64" s="21"/>
    </row>
    <row r="65" spans="1:12" x14ac:dyDescent="0.25">
      <c r="A65" s="22"/>
      <c r="B65" s="23">
        <v>21081100</v>
      </c>
      <c r="C65" s="28" t="s">
        <v>71</v>
      </c>
      <c r="D65" s="25">
        <v>853003.68</v>
      </c>
      <c r="E65" s="25">
        <v>1427000</v>
      </c>
      <c r="F65" s="25">
        <v>1427000</v>
      </c>
      <c r="G65" s="25">
        <v>1798597.59</v>
      </c>
      <c r="H65" s="26">
        <f t="shared" si="0"/>
        <v>126.04047582340576</v>
      </c>
      <c r="I65" s="26">
        <f t="shared" si="1"/>
        <v>126.04047582340576</v>
      </c>
      <c r="J65" s="25">
        <f t="shared" si="2"/>
        <v>945593.91</v>
      </c>
      <c r="K65" s="27">
        <f t="shared" si="3"/>
        <v>210.85461084997897</v>
      </c>
      <c r="L65" s="21"/>
    </row>
    <row r="66" spans="1:12" ht="39.6" x14ac:dyDescent="0.25">
      <c r="A66" s="22"/>
      <c r="B66" s="23">
        <v>21081500</v>
      </c>
      <c r="C66" s="28" t="s">
        <v>72</v>
      </c>
      <c r="D66" s="25">
        <v>95480.55</v>
      </c>
      <c r="E66" s="25">
        <v>139500</v>
      </c>
      <c r="F66" s="25">
        <v>139500</v>
      </c>
      <c r="G66" s="25">
        <v>144971.06</v>
      </c>
      <c r="H66" s="26">
        <f t="shared" si="0"/>
        <v>103.92190681003584</v>
      </c>
      <c r="I66" s="26">
        <f t="shared" si="1"/>
        <v>103.92190681003584</v>
      </c>
      <c r="J66" s="25">
        <f t="shared" si="2"/>
        <v>49490.509999999995</v>
      </c>
      <c r="K66" s="27">
        <f t="shared" si="3"/>
        <v>151.83308014040554</v>
      </c>
      <c r="L66" s="21"/>
    </row>
    <row r="67" spans="1:12" x14ac:dyDescent="0.25">
      <c r="A67" s="22"/>
      <c r="B67" s="23">
        <v>21081700</v>
      </c>
      <c r="C67" s="28" t="s">
        <v>73</v>
      </c>
      <c r="D67" s="25">
        <v>2000</v>
      </c>
      <c r="E67" s="25">
        <v>1000</v>
      </c>
      <c r="F67" s="25">
        <v>1000</v>
      </c>
      <c r="G67" s="25">
        <v>2000</v>
      </c>
      <c r="H67" s="26">
        <f t="shared" si="0"/>
        <v>200</v>
      </c>
      <c r="I67" s="26">
        <f t="shared" si="1"/>
        <v>200</v>
      </c>
      <c r="J67" s="25">
        <f t="shared" si="2"/>
        <v>0</v>
      </c>
      <c r="K67" s="27">
        <f t="shared" si="3"/>
        <v>100</v>
      </c>
      <c r="L67" s="21"/>
    </row>
    <row r="68" spans="1:12" ht="27.6" x14ac:dyDescent="0.25">
      <c r="A68" s="22"/>
      <c r="B68" s="23">
        <v>22000000</v>
      </c>
      <c r="C68" s="24" t="s">
        <v>74</v>
      </c>
      <c r="D68" s="25">
        <f>D69+D73+D75</f>
        <v>3515018.6300000004</v>
      </c>
      <c r="E68" s="25">
        <f t="shared" ref="E68:G68" si="13">E69+E73+E75</f>
        <v>3389000</v>
      </c>
      <c r="F68" s="25">
        <f>F69+F73+F75</f>
        <v>3389000</v>
      </c>
      <c r="G68" s="25">
        <f t="shared" si="13"/>
        <v>3473536.19</v>
      </c>
      <c r="H68" s="26">
        <f t="shared" si="0"/>
        <v>102.49442874004131</v>
      </c>
      <c r="I68" s="26">
        <f t="shared" si="1"/>
        <v>102.49442874004131</v>
      </c>
      <c r="J68" s="25">
        <f t="shared" si="2"/>
        <v>-41482.44000000041</v>
      </c>
      <c r="K68" s="27">
        <f t="shared" si="3"/>
        <v>98.819851489663364</v>
      </c>
      <c r="L68" s="21"/>
    </row>
    <row r="69" spans="1:12" x14ac:dyDescent="0.25">
      <c r="A69" s="22"/>
      <c r="B69" s="23">
        <v>22010000</v>
      </c>
      <c r="C69" s="28" t="s">
        <v>75</v>
      </c>
      <c r="D69" s="25">
        <f>D70+D71+D72</f>
        <v>3330333.85</v>
      </c>
      <c r="E69" s="25">
        <f t="shared" ref="E69:G69" si="14">E70+E71+E72</f>
        <v>3232000</v>
      </c>
      <c r="F69" s="25">
        <f>F70+F71+F72</f>
        <v>3232000</v>
      </c>
      <c r="G69" s="25">
        <f t="shared" si="14"/>
        <v>3279573.58</v>
      </c>
      <c r="H69" s="26">
        <f t="shared" si="0"/>
        <v>101.47195482673268</v>
      </c>
      <c r="I69" s="26">
        <f t="shared" si="1"/>
        <v>101.47195482673268</v>
      </c>
      <c r="J69" s="25">
        <f t="shared" si="2"/>
        <v>-50760.270000000019</v>
      </c>
      <c r="K69" s="27">
        <f t="shared" si="3"/>
        <v>98.47582037458497</v>
      </c>
      <c r="L69" s="21"/>
    </row>
    <row r="70" spans="1:12" ht="39.6" x14ac:dyDescent="0.25">
      <c r="A70" s="22"/>
      <c r="B70" s="23">
        <v>22010300</v>
      </c>
      <c r="C70" s="28" t="s">
        <v>76</v>
      </c>
      <c r="D70" s="25">
        <v>67320</v>
      </c>
      <c r="E70" s="25">
        <v>50000</v>
      </c>
      <c r="F70" s="25">
        <v>50000</v>
      </c>
      <c r="G70" s="25">
        <v>81920</v>
      </c>
      <c r="H70" s="26">
        <f t="shared" si="0"/>
        <v>163.84</v>
      </c>
      <c r="I70" s="26">
        <f t="shared" si="1"/>
        <v>163.84</v>
      </c>
      <c r="J70" s="25">
        <f t="shared" si="2"/>
        <v>14600</v>
      </c>
      <c r="K70" s="27">
        <f t="shared" si="3"/>
        <v>121.68746286393346</v>
      </c>
      <c r="L70" s="21"/>
    </row>
    <row r="71" spans="1:12" x14ac:dyDescent="0.25">
      <c r="A71" s="22"/>
      <c r="B71" s="23">
        <v>22012500</v>
      </c>
      <c r="C71" s="28" t="s">
        <v>77</v>
      </c>
      <c r="D71" s="25">
        <v>2224952.85</v>
      </c>
      <c r="E71" s="25">
        <v>2000000</v>
      </c>
      <c r="F71" s="25">
        <v>2000000</v>
      </c>
      <c r="G71" s="25">
        <v>1984791.73</v>
      </c>
      <c r="H71" s="26">
        <f t="shared" si="0"/>
        <v>99.239586500000001</v>
      </c>
      <c r="I71" s="26">
        <f t="shared" si="1"/>
        <v>99.239586500000001</v>
      </c>
      <c r="J71" s="25">
        <f t="shared" si="2"/>
        <v>-240161.12000000011</v>
      </c>
      <c r="K71" s="27">
        <f t="shared" si="3"/>
        <v>89.206013062254328</v>
      </c>
      <c r="L71" s="21"/>
    </row>
    <row r="72" spans="1:12" ht="26.4" x14ac:dyDescent="0.25">
      <c r="A72" s="22"/>
      <c r="B72" s="23">
        <v>22012600</v>
      </c>
      <c r="C72" s="28" t="s">
        <v>78</v>
      </c>
      <c r="D72" s="25">
        <v>1038061</v>
      </c>
      <c r="E72" s="25">
        <v>1182000</v>
      </c>
      <c r="F72" s="25">
        <v>1182000</v>
      </c>
      <c r="G72" s="25">
        <v>1212861.8500000001</v>
      </c>
      <c r="H72" s="26">
        <f t="shared" si="0"/>
        <v>102.61098561759729</v>
      </c>
      <c r="I72" s="26">
        <f t="shared" si="1"/>
        <v>102.61098561759729</v>
      </c>
      <c r="J72" s="25">
        <f t="shared" si="2"/>
        <v>174800.85000000009</v>
      </c>
      <c r="K72" s="27">
        <f t="shared" si="3"/>
        <v>116.83916937443948</v>
      </c>
      <c r="L72" s="21"/>
    </row>
    <row r="73" spans="1:12" ht="26.4" x14ac:dyDescent="0.25">
      <c r="A73" s="22"/>
      <c r="B73" s="23">
        <v>22080000</v>
      </c>
      <c r="C73" s="28" t="s">
        <v>79</v>
      </c>
      <c r="D73" s="25">
        <f t="shared" ref="D73:G73" si="15">D74</f>
        <v>93946.74</v>
      </c>
      <c r="E73" s="25">
        <f t="shared" si="15"/>
        <v>90000</v>
      </c>
      <c r="F73" s="25">
        <f t="shared" si="15"/>
        <v>90000</v>
      </c>
      <c r="G73" s="25">
        <f t="shared" si="15"/>
        <v>106420.09</v>
      </c>
      <c r="H73" s="26">
        <f t="shared" si="0"/>
        <v>118.24454444444443</v>
      </c>
      <c r="I73" s="26">
        <f t="shared" si="1"/>
        <v>118.24454444444443</v>
      </c>
      <c r="J73" s="25">
        <f t="shared" si="2"/>
        <v>12473.349999999991</v>
      </c>
      <c r="K73" s="27">
        <f t="shared" si="3"/>
        <v>113.27704399322425</v>
      </c>
      <c r="L73" s="21"/>
    </row>
    <row r="74" spans="1:12" ht="39.6" x14ac:dyDescent="0.25">
      <c r="A74" s="22"/>
      <c r="B74" s="23">
        <v>22080400</v>
      </c>
      <c r="C74" s="28" t="s">
        <v>80</v>
      </c>
      <c r="D74" s="25">
        <v>93946.74</v>
      </c>
      <c r="E74" s="25">
        <v>90000</v>
      </c>
      <c r="F74" s="25">
        <v>90000</v>
      </c>
      <c r="G74" s="25">
        <v>106420.09</v>
      </c>
      <c r="H74" s="26">
        <f t="shared" si="0"/>
        <v>118.24454444444443</v>
      </c>
      <c r="I74" s="26">
        <f t="shared" si="1"/>
        <v>118.24454444444443</v>
      </c>
      <c r="J74" s="25">
        <f t="shared" si="2"/>
        <v>12473.349999999991</v>
      </c>
      <c r="K74" s="27">
        <f t="shared" si="3"/>
        <v>113.27704399322425</v>
      </c>
      <c r="L74" s="21"/>
    </row>
    <row r="75" spans="1:12" x14ac:dyDescent="0.25">
      <c r="A75" s="22"/>
      <c r="B75" s="23">
        <v>22090000</v>
      </c>
      <c r="C75" s="28" t="s">
        <v>81</v>
      </c>
      <c r="D75" s="25">
        <f>D76+D77+D78</f>
        <v>90738.040000000008</v>
      </c>
      <c r="E75" s="25">
        <f t="shared" ref="E75:G75" si="16">E76+E77+E78</f>
        <v>67000</v>
      </c>
      <c r="F75" s="25">
        <f>F76+F77+F78</f>
        <v>67000</v>
      </c>
      <c r="G75" s="25">
        <f t="shared" si="16"/>
        <v>87542.52</v>
      </c>
      <c r="H75" s="26">
        <f t="shared" si="0"/>
        <v>130.66047761194031</v>
      </c>
      <c r="I75" s="26">
        <f t="shared" si="1"/>
        <v>130.66047761194031</v>
      </c>
      <c r="J75" s="25">
        <f t="shared" si="2"/>
        <v>-3195.5200000000041</v>
      </c>
      <c r="K75" s="27">
        <f t="shared" si="3"/>
        <v>96.478301713371806</v>
      </c>
      <c r="L75" s="21"/>
    </row>
    <row r="76" spans="1:12" ht="39.6" x14ac:dyDescent="0.25">
      <c r="A76" s="22"/>
      <c r="B76" s="23">
        <v>22090100</v>
      </c>
      <c r="C76" s="28" t="s">
        <v>82</v>
      </c>
      <c r="D76" s="25">
        <v>82685.22</v>
      </c>
      <c r="E76" s="25">
        <v>60000</v>
      </c>
      <c r="F76" s="25">
        <v>60000</v>
      </c>
      <c r="G76" s="25">
        <v>82911.72</v>
      </c>
      <c r="H76" s="26">
        <f t="shared" si="0"/>
        <v>138.18619999999999</v>
      </c>
      <c r="I76" s="26">
        <f t="shared" si="1"/>
        <v>138.18619999999999</v>
      </c>
      <c r="J76" s="25">
        <f t="shared" si="2"/>
        <v>226.5</v>
      </c>
      <c r="K76" s="27">
        <f t="shared" si="3"/>
        <v>100.27393045576949</v>
      </c>
      <c r="L76" s="21"/>
    </row>
    <row r="77" spans="1:12" x14ac:dyDescent="0.25">
      <c r="A77" s="22"/>
      <c r="B77" s="23">
        <v>22090200</v>
      </c>
      <c r="C77" s="28" t="s">
        <v>83</v>
      </c>
      <c r="D77" s="25">
        <v>686.3</v>
      </c>
      <c r="E77" s="25">
        <v>0</v>
      </c>
      <c r="F77" s="25">
        <v>0</v>
      </c>
      <c r="G77" s="25">
        <v>23.8</v>
      </c>
      <c r="H77" s="26"/>
      <c r="I77" s="26"/>
      <c r="J77" s="25">
        <f t="shared" ref="J77:J140" si="17">G77-D77</f>
        <v>-662.5</v>
      </c>
      <c r="K77" s="27">
        <f t="shared" ref="K77:K140" si="18">G77/D77*100</f>
        <v>3.4678711933556752</v>
      </c>
      <c r="L77" s="21"/>
    </row>
    <row r="78" spans="1:12" ht="39.6" x14ac:dyDescent="0.25">
      <c r="A78" s="22"/>
      <c r="B78" s="23">
        <v>22090400</v>
      </c>
      <c r="C78" s="28" t="s">
        <v>84</v>
      </c>
      <c r="D78" s="25">
        <v>7366.52</v>
      </c>
      <c r="E78" s="25">
        <v>7000</v>
      </c>
      <c r="F78" s="25">
        <v>7000</v>
      </c>
      <c r="G78" s="25">
        <v>4607</v>
      </c>
      <c r="H78" s="26">
        <f t="shared" ref="H78:H129" si="19">G78/E78*100</f>
        <v>65.814285714285717</v>
      </c>
      <c r="I78" s="26">
        <f t="shared" ref="I78:I102" si="20">G78/F78*100</f>
        <v>65.814285714285717</v>
      </c>
      <c r="J78" s="25">
        <f t="shared" si="17"/>
        <v>-2759.5200000000004</v>
      </c>
      <c r="K78" s="27">
        <f t="shared" si="18"/>
        <v>62.539706672893033</v>
      </c>
      <c r="L78" s="21"/>
    </row>
    <row r="79" spans="1:12" ht="13.8" x14ac:dyDescent="0.25">
      <c r="A79" s="22"/>
      <c r="B79" s="23">
        <v>24000000</v>
      </c>
      <c r="C79" s="24" t="s">
        <v>85</v>
      </c>
      <c r="D79" s="25">
        <f t="shared" ref="D79:G79" si="21">D80</f>
        <v>449400.31</v>
      </c>
      <c r="E79" s="25">
        <f t="shared" si="21"/>
        <v>782500</v>
      </c>
      <c r="F79" s="25">
        <f t="shared" si="21"/>
        <v>782500</v>
      </c>
      <c r="G79" s="25">
        <f t="shared" si="21"/>
        <v>1083455.52</v>
      </c>
      <c r="H79" s="26">
        <f t="shared" si="19"/>
        <v>138.46076932907349</v>
      </c>
      <c r="I79" s="26">
        <f t="shared" si="20"/>
        <v>138.46076932907349</v>
      </c>
      <c r="J79" s="25">
        <f t="shared" si="17"/>
        <v>634055.21</v>
      </c>
      <c r="K79" s="27">
        <f t="shared" si="18"/>
        <v>241.08917948899503</v>
      </c>
      <c r="L79" s="21"/>
    </row>
    <row r="80" spans="1:12" x14ac:dyDescent="0.25">
      <c r="A80" s="22"/>
      <c r="B80" s="23">
        <v>24060000</v>
      </c>
      <c r="C80" s="28" t="s">
        <v>69</v>
      </c>
      <c r="D80" s="25">
        <f>D81+D82</f>
        <v>449400.31</v>
      </c>
      <c r="E80" s="25">
        <f t="shared" ref="E80:G80" si="22">E81+E82</f>
        <v>782500</v>
      </c>
      <c r="F80" s="25">
        <f>F81+F82</f>
        <v>782500</v>
      </c>
      <c r="G80" s="25">
        <f t="shared" si="22"/>
        <v>1083455.52</v>
      </c>
      <c r="H80" s="26">
        <f t="shared" si="19"/>
        <v>138.46076932907349</v>
      </c>
      <c r="I80" s="26">
        <f t="shared" si="20"/>
        <v>138.46076932907349</v>
      </c>
      <c r="J80" s="25">
        <f t="shared" si="17"/>
        <v>634055.21</v>
      </c>
      <c r="K80" s="27">
        <f t="shared" si="18"/>
        <v>241.08917948899503</v>
      </c>
      <c r="L80" s="21"/>
    </row>
    <row r="81" spans="1:12" x14ac:dyDescent="0.25">
      <c r="A81" s="22"/>
      <c r="B81" s="23">
        <v>24060300</v>
      </c>
      <c r="C81" s="28" t="s">
        <v>69</v>
      </c>
      <c r="D81" s="25">
        <v>364625</v>
      </c>
      <c r="E81" s="25">
        <v>740000</v>
      </c>
      <c r="F81" s="25">
        <v>740000</v>
      </c>
      <c r="G81" s="25">
        <v>1040459.9</v>
      </c>
      <c r="H81" s="26">
        <f t="shared" si="19"/>
        <v>140.60268918918919</v>
      </c>
      <c r="I81" s="26">
        <f t="shared" si="20"/>
        <v>140.60268918918919</v>
      </c>
      <c r="J81" s="25">
        <f t="shared" si="17"/>
        <v>675834.9</v>
      </c>
      <c r="K81" s="27">
        <f t="shared" si="18"/>
        <v>285.35067535138842</v>
      </c>
      <c r="L81" s="21"/>
    </row>
    <row r="82" spans="1:12" ht="66" x14ac:dyDescent="0.25">
      <c r="A82" s="22"/>
      <c r="B82" s="23">
        <v>24062200</v>
      </c>
      <c r="C82" s="28" t="s">
        <v>86</v>
      </c>
      <c r="D82" s="25">
        <v>84775.31</v>
      </c>
      <c r="E82" s="25">
        <v>42500</v>
      </c>
      <c r="F82" s="25">
        <v>42500</v>
      </c>
      <c r="G82" s="25">
        <v>42995.62</v>
      </c>
      <c r="H82" s="26">
        <f t="shared" si="19"/>
        <v>101.16616470588235</v>
      </c>
      <c r="I82" s="26">
        <f t="shared" si="20"/>
        <v>101.16616470588235</v>
      </c>
      <c r="J82" s="25">
        <f t="shared" si="17"/>
        <v>-41779.689999999995</v>
      </c>
      <c r="K82" s="27">
        <f t="shared" si="18"/>
        <v>50.717148660382371</v>
      </c>
      <c r="L82" s="21"/>
    </row>
    <row r="83" spans="1:12" x14ac:dyDescent="0.25">
      <c r="A83" s="22"/>
      <c r="B83" s="38">
        <v>40000000</v>
      </c>
      <c r="C83" s="17" t="s">
        <v>87</v>
      </c>
      <c r="D83" s="18">
        <f>D85+D88+D94+D97</f>
        <v>106917783.42</v>
      </c>
      <c r="E83" s="18">
        <f>E85+E88+E94+E97</f>
        <v>108796847.69</v>
      </c>
      <c r="F83" s="18">
        <f>F85+F88+F94+F97</f>
        <v>108796847.69</v>
      </c>
      <c r="G83" s="18">
        <f>G85+G88+G94+G97</f>
        <v>108206200.22999999</v>
      </c>
      <c r="H83" s="19">
        <f t="shared" si="19"/>
        <v>99.457109766927289</v>
      </c>
      <c r="I83" s="19">
        <f t="shared" si="20"/>
        <v>99.457109766927289</v>
      </c>
      <c r="J83" s="18">
        <f t="shared" si="17"/>
        <v>1288416.8099999875</v>
      </c>
      <c r="K83" s="20">
        <f t="shared" si="18"/>
        <v>101.20505379814952</v>
      </c>
      <c r="L83" s="21"/>
    </row>
    <row r="84" spans="1:12" x14ac:dyDescent="0.25">
      <c r="A84" s="22"/>
      <c r="B84" s="23">
        <v>41000000</v>
      </c>
      <c r="C84" s="28" t="s">
        <v>88</v>
      </c>
      <c r="D84" s="25">
        <f>D85+D88+D94+D97</f>
        <v>106917783.42</v>
      </c>
      <c r="E84" s="25">
        <f>E85+E88+E94+E97</f>
        <v>108796847.69</v>
      </c>
      <c r="F84" s="25">
        <f>F85+F88+F94+F97</f>
        <v>108796847.69</v>
      </c>
      <c r="G84" s="25">
        <f>G85+G88+G94+G97</f>
        <v>108206200.22999999</v>
      </c>
      <c r="H84" s="26">
        <f t="shared" si="19"/>
        <v>99.457109766927289</v>
      </c>
      <c r="I84" s="26">
        <f t="shared" si="20"/>
        <v>99.457109766927289</v>
      </c>
      <c r="J84" s="25">
        <f t="shared" si="17"/>
        <v>1288416.8099999875</v>
      </c>
      <c r="K84" s="27">
        <f t="shared" si="18"/>
        <v>101.20505379814952</v>
      </c>
      <c r="L84" s="21"/>
    </row>
    <row r="85" spans="1:12" x14ac:dyDescent="0.25">
      <c r="A85" s="22"/>
      <c r="B85" s="23">
        <v>41020000</v>
      </c>
      <c r="C85" s="28" t="s">
        <v>89</v>
      </c>
      <c r="D85" s="25">
        <f>D86+D87</f>
        <v>39396400</v>
      </c>
      <c r="E85" s="25">
        <f>E86+E87</f>
        <v>29480500</v>
      </c>
      <c r="F85" s="25">
        <f>F86+F87</f>
        <v>29480500</v>
      </c>
      <c r="G85" s="25">
        <f>G86+G87</f>
        <v>29480500</v>
      </c>
      <c r="H85" s="26">
        <f t="shared" si="19"/>
        <v>100</v>
      </c>
      <c r="I85" s="26">
        <f t="shared" si="20"/>
        <v>100</v>
      </c>
      <c r="J85" s="25">
        <f t="shared" si="17"/>
        <v>-9915900</v>
      </c>
      <c r="K85" s="27">
        <f t="shared" si="18"/>
        <v>74.830441360124283</v>
      </c>
      <c r="L85" s="21"/>
    </row>
    <row r="86" spans="1:12" x14ac:dyDescent="0.25">
      <c r="A86" s="22"/>
      <c r="B86" s="23">
        <v>41020100</v>
      </c>
      <c r="C86" s="28" t="s">
        <v>90</v>
      </c>
      <c r="D86" s="25">
        <v>36636300</v>
      </c>
      <c r="E86" s="25">
        <v>13444700</v>
      </c>
      <c r="F86" s="25">
        <v>13444700</v>
      </c>
      <c r="G86" s="25">
        <v>13444700</v>
      </c>
      <c r="H86" s="26">
        <f t="shared" si="19"/>
        <v>100</v>
      </c>
      <c r="I86" s="26">
        <f t="shared" si="20"/>
        <v>100</v>
      </c>
      <c r="J86" s="25">
        <f t="shared" si="17"/>
        <v>-23191600</v>
      </c>
      <c r="K86" s="27">
        <f t="shared" si="18"/>
        <v>36.697756050692895</v>
      </c>
      <c r="L86" s="21"/>
    </row>
    <row r="87" spans="1:12" x14ac:dyDescent="0.25">
      <c r="A87" s="22"/>
      <c r="B87" s="23">
        <v>41021400</v>
      </c>
      <c r="C87" s="28" t="s">
        <v>91</v>
      </c>
      <c r="D87" s="25">
        <v>2760100</v>
      </c>
      <c r="E87" s="25">
        <v>16035800</v>
      </c>
      <c r="F87" s="25">
        <v>16035800</v>
      </c>
      <c r="G87" s="25">
        <v>16035800</v>
      </c>
      <c r="H87" s="26"/>
      <c r="I87" s="26"/>
      <c r="J87" s="25"/>
      <c r="K87" s="27"/>
      <c r="L87" s="21"/>
    </row>
    <row r="88" spans="1:12" x14ac:dyDescent="0.25">
      <c r="A88" s="22"/>
      <c r="B88" s="23">
        <v>41030000</v>
      </c>
      <c r="C88" s="28" t="s">
        <v>92</v>
      </c>
      <c r="D88" s="25">
        <f>D90+D91+D93</f>
        <v>63405400</v>
      </c>
      <c r="E88" s="25">
        <f>E90+E91+E93+E89</f>
        <v>75581100</v>
      </c>
      <c r="F88" s="25">
        <f>F90+F91+F93+F89</f>
        <v>75581100</v>
      </c>
      <c r="G88" s="25">
        <f>G90+G91+G93+G89</f>
        <v>75031880.349999994</v>
      </c>
      <c r="H88" s="26">
        <f t="shared" si="19"/>
        <v>99.273337315810423</v>
      </c>
      <c r="I88" s="26">
        <f t="shared" si="20"/>
        <v>99.273337315810423</v>
      </c>
      <c r="J88" s="25">
        <f t="shared" si="17"/>
        <v>11626480.349999994</v>
      </c>
      <c r="K88" s="27">
        <f t="shared" si="18"/>
        <v>118.33673527806778</v>
      </c>
      <c r="L88" s="21"/>
    </row>
    <row r="89" spans="1:12" ht="39.6" x14ac:dyDescent="0.25">
      <c r="A89" s="22"/>
      <c r="B89" s="23">
        <v>41033300</v>
      </c>
      <c r="C89" s="28" t="s">
        <v>93</v>
      </c>
      <c r="D89" s="25"/>
      <c r="E89" s="25">
        <v>1049800</v>
      </c>
      <c r="F89" s="25">
        <v>1049800</v>
      </c>
      <c r="G89" s="25">
        <v>500580.35</v>
      </c>
      <c r="H89" s="26"/>
      <c r="I89" s="26"/>
      <c r="J89" s="25"/>
      <c r="K89" s="27"/>
      <c r="L89" s="21"/>
    </row>
    <row r="90" spans="1:12" ht="26.4" x14ac:dyDescent="0.25">
      <c r="A90" s="22"/>
      <c r="B90" s="23">
        <v>41033900</v>
      </c>
      <c r="C90" s="28" t="s">
        <v>94</v>
      </c>
      <c r="D90" s="25">
        <v>63405400</v>
      </c>
      <c r="E90" s="25">
        <v>74531300</v>
      </c>
      <c r="F90" s="25">
        <v>74531300</v>
      </c>
      <c r="G90" s="25">
        <v>74531300</v>
      </c>
      <c r="H90" s="26">
        <f t="shared" si="19"/>
        <v>100</v>
      </c>
      <c r="I90" s="26">
        <f t="shared" si="20"/>
        <v>100</v>
      </c>
      <c r="J90" s="25">
        <f t="shared" si="17"/>
        <v>11125900</v>
      </c>
      <c r="K90" s="27">
        <f t="shared" si="18"/>
        <v>117.54724361016568</v>
      </c>
      <c r="L90" s="21"/>
    </row>
    <row r="91" spans="1:12" ht="39.6" hidden="1" x14ac:dyDescent="0.25">
      <c r="A91" s="22"/>
      <c r="B91" s="23">
        <v>41034500</v>
      </c>
      <c r="C91" s="28" t="s">
        <v>95</v>
      </c>
      <c r="D91" s="25">
        <v>0</v>
      </c>
      <c r="E91" s="25">
        <v>0</v>
      </c>
      <c r="F91" s="25">
        <v>0</v>
      </c>
      <c r="G91" s="25">
        <v>0</v>
      </c>
      <c r="H91" s="26" t="e">
        <f t="shared" si="19"/>
        <v>#DIV/0!</v>
      </c>
      <c r="I91" s="26" t="e">
        <f t="shared" si="20"/>
        <v>#DIV/0!</v>
      </c>
      <c r="J91" s="25">
        <f t="shared" si="17"/>
        <v>0</v>
      </c>
      <c r="K91" s="27" t="e">
        <f t="shared" si="18"/>
        <v>#DIV/0!</v>
      </c>
      <c r="L91" s="21"/>
    </row>
    <row r="92" spans="1:12" ht="26.4" hidden="1" x14ac:dyDescent="0.25">
      <c r="A92" s="22"/>
      <c r="B92" s="23">
        <v>41035200</v>
      </c>
      <c r="C92" s="28" t="s">
        <v>96</v>
      </c>
      <c r="D92" s="25">
        <v>0</v>
      </c>
      <c r="E92" s="25">
        <v>0</v>
      </c>
      <c r="F92" s="25">
        <v>0</v>
      </c>
      <c r="G92" s="25">
        <v>0</v>
      </c>
      <c r="H92" s="26" t="e">
        <f t="shared" si="19"/>
        <v>#DIV/0!</v>
      </c>
      <c r="I92" s="26" t="e">
        <f t="shared" si="20"/>
        <v>#DIV/0!</v>
      </c>
      <c r="J92" s="25">
        <f t="shared" si="17"/>
        <v>0</v>
      </c>
      <c r="K92" s="27" t="e">
        <f t="shared" si="18"/>
        <v>#DIV/0!</v>
      </c>
      <c r="L92" s="21"/>
    </row>
    <row r="93" spans="1:12" ht="52.8" hidden="1" x14ac:dyDescent="0.25">
      <c r="A93" s="22"/>
      <c r="B93" s="23">
        <v>41035500</v>
      </c>
      <c r="C93" s="28" t="s">
        <v>97</v>
      </c>
      <c r="D93" s="25">
        <v>0</v>
      </c>
      <c r="E93" s="25">
        <v>0</v>
      </c>
      <c r="F93" s="25">
        <v>0</v>
      </c>
      <c r="G93" s="25">
        <v>0</v>
      </c>
      <c r="H93" s="26" t="e">
        <f t="shared" si="19"/>
        <v>#DIV/0!</v>
      </c>
      <c r="I93" s="26" t="e">
        <f t="shared" si="20"/>
        <v>#DIV/0!</v>
      </c>
      <c r="J93" s="25">
        <f t="shared" si="17"/>
        <v>0</v>
      </c>
      <c r="K93" s="27" t="e">
        <f t="shared" si="18"/>
        <v>#DIV/0!</v>
      </c>
      <c r="L93" s="21"/>
    </row>
    <row r="94" spans="1:12" hidden="1" x14ac:dyDescent="0.25">
      <c r="A94" s="22"/>
      <c r="B94" s="23">
        <v>41040000</v>
      </c>
      <c r="C94" s="28" t="s">
        <v>98</v>
      </c>
      <c r="D94" s="25">
        <f>D95+D96</f>
        <v>0</v>
      </c>
      <c r="E94" s="25">
        <v>0</v>
      </c>
      <c r="F94" s="25">
        <v>0</v>
      </c>
      <c r="G94" s="25">
        <f>G95+G96</f>
        <v>0</v>
      </c>
      <c r="H94" s="26" t="e">
        <f t="shared" si="19"/>
        <v>#DIV/0!</v>
      </c>
      <c r="I94" s="26" t="e">
        <f t="shared" si="20"/>
        <v>#DIV/0!</v>
      </c>
      <c r="J94" s="25">
        <f t="shared" si="17"/>
        <v>0</v>
      </c>
      <c r="K94" s="27" t="e">
        <f t="shared" si="18"/>
        <v>#DIV/0!</v>
      </c>
      <c r="L94" s="21"/>
    </row>
    <row r="95" spans="1:12" ht="52.8" hidden="1" x14ac:dyDescent="0.25">
      <c r="A95" s="22"/>
      <c r="B95" s="23">
        <v>41040200</v>
      </c>
      <c r="C95" s="28" t="s">
        <v>99</v>
      </c>
      <c r="D95" s="25">
        <v>0</v>
      </c>
      <c r="E95" s="25">
        <v>0</v>
      </c>
      <c r="F95" s="25">
        <v>0</v>
      </c>
      <c r="G95" s="25">
        <v>0</v>
      </c>
      <c r="H95" s="26" t="e">
        <f t="shared" si="19"/>
        <v>#DIV/0!</v>
      </c>
      <c r="I95" s="26" t="e">
        <f t="shared" si="20"/>
        <v>#DIV/0!</v>
      </c>
      <c r="J95" s="25">
        <f t="shared" si="17"/>
        <v>0</v>
      </c>
      <c r="K95" s="27" t="e">
        <f t="shared" si="18"/>
        <v>#DIV/0!</v>
      </c>
      <c r="L95" s="21"/>
    </row>
    <row r="96" spans="1:12" ht="66" hidden="1" x14ac:dyDescent="0.25">
      <c r="A96" s="22"/>
      <c r="B96" s="23">
        <v>41040500</v>
      </c>
      <c r="C96" s="28" t="s">
        <v>100</v>
      </c>
      <c r="D96" s="25">
        <v>0</v>
      </c>
      <c r="E96" s="25">
        <v>0</v>
      </c>
      <c r="F96" s="25">
        <v>0</v>
      </c>
      <c r="G96" s="25">
        <v>0</v>
      </c>
      <c r="H96" s="26" t="e">
        <f t="shared" si="19"/>
        <v>#DIV/0!</v>
      </c>
      <c r="I96" s="26" t="e">
        <f t="shared" si="20"/>
        <v>#DIV/0!</v>
      </c>
      <c r="J96" s="25">
        <f t="shared" si="17"/>
        <v>0</v>
      </c>
      <c r="K96" s="27" t="e">
        <f t="shared" si="18"/>
        <v>#DIV/0!</v>
      </c>
      <c r="L96" s="21"/>
    </row>
    <row r="97" spans="1:12" ht="26.4" x14ac:dyDescent="0.25">
      <c r="A97" s="22"/>
      <c r="B97" s="23">
        <v>41050000</v>
      </c>
      <c r="C97" s="28" t="s">
        <v>101</v>
      </c>
      <c r="D97" s="25">
        <f>D99+D100+D101+D102+D103+D98</f>
        <v>4115983.42</v>
      </c>
      <c r="E97" s="25">
        <f>E99+E100+E101+E102+E103</f>
        <v>3735247.69</v>
      </c>
      <c r="F97" s="25">
        <f>F99+F100+F101+F102+F103</f>
        <v>3735247.69</v>
      </c>
      <c r="G97" s="25">
        <f>G99+G100+G101+G102+G103</f>
        <v>3693819.88</v>
      </c>
      <c r="H97" s="26">
        <f t="shared" si="19"/>
        <v>98.890895238061177</v>
      </c>
      <c r="I97" s="26">
        <f t="shared" si="20"/>
        <v>98.890895238061177</v>
      </c>
      <c r="J97" s="25">
        <f t="shared" si="17"/>
        <v>-422163.54000000004</v>
      </c>
      <c r="K97" s="27">
        <f t="shared" si="18"/>
        <v>89.743312911595737</v>
      </c>
      <c r="L97" s="21"/>
    </row>
    <row r="98" spans="1:12" ht="66" x14ac:dyDescent="0.25">
      <c r="A98" s="22"/>
      <c r="B98" s="23">
        <v>41050400</v>
      </c>
      <c r="C98" s="28" t="s">
        <v>102</v>
      </c>
      <c r="D98" s="25">
        <v>2029238</v>
      </c>
      <c r="E98" s="25">
        <v>0</v>
      </c>
      <c r="F98" s="25">
        <v>0</v>
      </c>
      <c r="G98" s="25">
        <v>0</v>
      </c>
      <c r="H98" s="26"/>
      <c r="I98" s="26"/>
      <c r="J98" s="25">
        <f t="shared" si="17"/>
        <v>-2029238</v>
      </c>
      <c r="K98" s="27">
        <f t="shared" si="18"/>
        <v>0</v>
      </c>
      <c r="L98" s="21"/>
    </row>
    <row r="99" spans="1:12" ht="39.6" x14ac:dyDescent="0.25">
      <c r="A99" s="22"/>
      <c r="B99" s="23">
        <v>41051000</v>
      </c>
      <c r="C99" s="28" t="s">
        <v>103</v>
      </c>
      <c r="D99" s="25">
        <v>1275000</v>
      </c>
      <c r="E99" s="25">
        <v>1443600</v>
      </c>
      <c r="F99" s="25">
        <v>1443600</v>
      </c>
      <c r="G99" s="25">
        <v>1443600</v>
      </c>
      <c r="H99" s="26">
        <f t="shared" si="19"/>
        <v>100</v>
      </c>
      <c r="I99" s="26">
        <f t="shared" si="20"/>
        <v>100</v>
      </c>
      <c r="J99" s="25">
        <f t="shared" si="17"/>
        <v>168600</v>
      </c>
      <c r="K99" s="27">
        <f t="shared" si="18"/>
        <v>113.2235294117647</v>
      </c>
      <c r="L99" s="21"/>
    </row>
    <row r="100" spans="1:12" ht="39.6" x14ac:dyDescent="0.25">
      <c r="A100" s="22"/>
      <c r="B100" s="23">
        <v>41051200</v>
      </c>
      <c r="C100" s="28" t="s">
        <v>104</v>
      </c>
      <c r="D100" s="25">
        <v>244080</v>
      </c>
      <c r="E100" s="25">
        <v>373168.79</v>
      </c>
      <c r="F100" s="25">
        <v>373168.79</v>
      </c>
      <c r="G100" s="25">
        <v>373168.79</v>
      </c>
      <c r="H100" s="26">
        <f t="shared" si="19"/>
        <v>100</v>
      </c>
      <c r="I100" s="26">
        <f t="shared" si="20"/>
        <v>100</v>
      </c>
      <c r="J100" s="25">
        <f t="shared" si="17"/>
        <v>129088.78999999998</v>
      </c>
      <c r="K100" s="27">
        <f t="shared" si="18"/>
        <v>152.8879015077024</v>
      </c>
      <c r="L100" s="21"/>
    </row>
    <row r="101" spans="1:12" ht="52.8" x14ac:dyDescent="0.25">
      <c r="A101" s="22"/>
      <c r="B101" s="23">
        <v>41051400</v>
      </c>
      <c r="C101" s="28" t="s">
        <v>105</v>
      </c>
      <c r="D101" s="25">
        <v>0</v>
      </c>
      <c r="E101" s="25">
        <v>1306104.8999999999</v>
      </c>
      <c r="F101" s="25">
        <v>1306104.8999999999</v>
      </c>
      <c r="G101" s="25">
        <v>1305653.1000000001</v>
      </c>
      <c r="H101" s="26">
        <f t="shared" si="19"/>
        <v>99.965408597732093</v>
      </c>
      <c r="I101" s="26">
        <f t="shared" si="20"/>
        <v>99.965408597732093</v>
      </c>
      <c r="J101" s="25">
        <f t="shared" si="17"/>
        <v>1305653.1000000001</v>
      </c>
      <c r="K101" s="27"/>
      <c r="L101" s="21"/>
    </row>
    <row r="102" spans="1:12" x14ac:dyDescent="0.25">
      <c r="A102" s="22"/>
      <c r="B102" s="23">
        <v>41053900</v>
      </c>
      <c r="C102" s="28" t="s">
        <v>106</v>
      </c>
      <c r="D102" s="25">
        <v>513717.02</v>
      </c>
      <c r="E102" s="25">
        <v>612374</v>
      </c>
      <c r="F102" s="25">
        <v>612374</v>
      </c>
      <c r="G102" s="25">
        <v>571397.99</v>
      </c>
      <c r="H102" s="26">
        <f t="shared" si="19"/>
        <v>93.308662679996218</v>
      </c>
      <c r="I102" s="26">
        <f t="shared" si="20"/>
        <v>93.308662679996218</v>
      </c>
      <c r="J102" s="25">
        <f t="shared" si="17"/>
        <v>57680.969999999972</v>
      </c>
      <c r="K102" s="27">
        <f t="shared" si="18"/>
        <v>111.22816020384141</v>
      </c>
      <c r="L102" s="21"/>
    </row>
    <row r="103" spans="1:12" ht="52.8" x14ac:dyDescent="0.25">
      <c r="A103" s="22"/>
      <c r="B103" s="23">
        <v>41057700</v>
      </c>
      <c r="C103" s="28" t="s">
        <v>107</v>
      </c>
      <c r="D103" s="25">
        <v>53948.4</v>
      </c>
      <c r="E103" s="25">
        <v>0</v>
      </c>
      <c r="F103" s="25">
        <v>0</v>
      </c>
      <c r="G103" s="25">
        <v>0</v>
      </c>
      <c r="H103" s="26"/>
      <c r="I103" s="26"/>
      <c r="J103" s="25">
        <f t="shared" si="17"/>
        <v>-53948.4</v>
      </c>
      <c r="K103" s="27">
        <f t="shared" si="18"/>
        <v>0</v>
      </c>
      <c r="L103" s="21"/>
    </row>
    <row r="104" spans="1:12" s="39" customFormat="1" x14ac:dyDescent="0.25">
      <c r="A104" s="40" t="s">
        <v>108</v>
      </c>
      <c r="B104" s="41"/>
      <c r="C104" s="42"/>
      <c r="D104" s="43">
        <f>D13+D58</f>
        <v>194043351.18999997</v>
      </c>
      <c r="E104" s="43">
        <f>E13+E58</f>
        <v>180884728.90000001</v>
      </c>
      <c r="F104" s="43">
        <f>F13+F58</f>
        <v>180884728.90000001</v>
      </c>
      <c r="G104" s="43">
        <f>G13+G58</f>
        <v>183915779.34999999</v>
      </c>
      <c r="H104" s="44">
        <f t="shared" si="19"/>
        <v>101.67568067709887</v>
      </c>
      <c r="I104" s="44">
        <f t="shared" ref="I104:I145" si="23">G104/F104*100</f>
        <v>101.67568067709887</v>
      </c>
      <c r="J104" s="43">
        <f t="shared" si="17"/>
        <v>-10127571.839999974</v>
      </c>
      <c r="K104" s="45">
        <f t="shared" si="18"/>
        <v>94.780768432470836</v>
      </c>
      <c r="L104" s="21"/>
    </row>
    <row r="105" spans="1:12" s="39" customFormat="1" x14ac:dyDescent="0.25">
      <c r="A105" s="46" t="s">
        <v>109</v>
      </c>
      <c r="B105" s="47"/>
      <c r="C105" s="48"/>
      <c r="D105" s="49">
        <f>D13+D58+D83</f>
        <v>300961134.60999995</v>
      </c>
      <c r="E105" s="49">
        <f>E13+E58+E83</f>
        <v>289681576.59000003</v>
      </c>
      <c r="F105" s="49">
        <f>F13+F58+F83</f>
        <v>289681576.59000003</v>
      </c>
      <c r="G105" s="49">
        <f>G13+G58+G83</f>
        <v>292121979.57999998</v>
      </c>
      <c r="H105" s="50">
        <f t="shared" si="19"/>
        <v>100.84244328504673</v>
      </c>
      <c r="I105" s="50">
        <f t="shared" si="23"/>
        <v>100.84244328504673</v>
      </c>
      <c r="J105" s="49">
        <f t="shared" si="17"/>
        <v>-8839155.0299999714</v>
      </c>
      <c r="K105" s="51">
        <f t="shared" si="18"/>
        <v>97.063024419596843</v>
      </c>
      <c r="L105" s="21"/>
    </row>
    <row r="106" spans="1:12" ht="14.25" customHeight="1" x14ac:dyDescent="0.25">
      <c r="A106" s="6"/>
      <c r="B106" s="52"/>
      <c r="C106" s="53" t="s">
        <v>110</v>
      </c>
      <c r="D106" s="54"/>
      <c r="E106" s="54"/>
      <c r="F106" s="54"/>
      <c r="G106" s="54"/>
      <c r="H106" s="55"/>
      <c r="I106" s="55"/>
      <c r="J106" s="56"/>
      <c r="K106" s="57"/>
      <c r="L106" s="21"/>
    </row>
    <row r="107" spans="1:12" x14ac:dyDescent="0.25">
      <c r="A107" s="58"/>
      <c r="B107" s="59">
        <v>10000000</v>
      </c>
      <c r="C107" s="60" t="s">
        <v>21</v>
      </c>
      <c r="D107" s="61">
        <f t="shared" ref="D107:G108" si="24">D108</f>
        <v>108173.87</v>
      </c>
      <c r="E107" s="61">
        <f t="shared" ref="E107:F108" si="25">E108</f>
        <v>105000</v>
      </c>
      <c r="F107" s="61">
        <f t="shared" si="25"/>
        <v>105000</v>
      </c>
      <c r="G107" s="61">
        <f>G108</f>
        <v>68919.38</v>
      </c>
      <c r="H107" s="62">
        <f t="shared" si="19"/>
        <v>65.637504761904765</v>
      </c>
      <c r="I107" s="62">
        <f t="shared" si="23"/>
        <v>65.637504761904765</v>
      </c>
      <c r="J107" s="61">
        <f t="shared" si="17"/>
        <v>-39254.489999999991</v>
      </c>
      <c r="K107" s="63">
        <f t="shared" si="18"/>
        <v>63.711670849901189</v>
      </c>
      <c r="L107" s="21"/>
    </row>
    <row r="108" spans="1:12" ht="13.8" x14ac:dyDescent="0.25">
      <c r="A108" s="58"/>
      <c r="B108" s="23">
        <v>19000000</v>
      </c>
      <c r="C108" s="24" t="s">
        <v>111</v>
      </c>
      <c r="D108" s="25">
        <f t="shared" si="24"/>
        <v>108173.87</v>
      </c>
      <c r="E108" s="25">
        <f t="shared" si="25"/>
        <v>105000</v>
      </c>
      <c r="F108" s="25">
        <f t="shared" si="25"/>
        <v>105000</v>
      </c>
      <c r="G108" s="25">
        <f t="shared" si="24"/>
        <v>68919.38</v>
      </c>
      <c r="H108" s="34">
        <f t="shared" si="19"/>
        <v>65.637504761904765</v>
      </c>
      <c r="I108" s="34">
        <f t="shared" si="23"/>
        <v>65.637504761904765</v>
      </c>
      <c r="J108" s="33">
        <f t="shared" si="17"/>
        <v>-39254.489999999991</v>
      </c>
      <c r="K108" s="35">
        <f t="shared" si="18"/>
        <v>63.711670849901189</v>
      </c>
      <c r="L108" s="21"/>
    </row>
    <row r="109" spans="1:12" x14ac:dyDescent="0.25">
      <c r="A109" s="58"/>
      <c r="B109" s="23">
        <v>19010000</v>
      </c>
      <c r="C109" s="28" t="s">
        <v>112</v>
      </c>
      <c r="D109" s="25">
        <f>D110+D111</f>
        <v>108173.87</v>
      </c>
      <c r="E109" s="25">
        <f>E110+E111</f>
        <v>105000</v>
      </c>
      <c r="F109" s="25">
        <f>F110+F111</f>
        <v>105000</v>
      </c>
      <c r="G109" s="25">
        <f>G110+G111</f>
        <v>68919.38</v>
      </c>
      <c r="H109" s="34">
        <f t="shared" ref="H109:H111" si="26">G109/E109*100</f>
        <v>65.637504761904765</v>
      </c>
      <c r="I109" s="34">
        <f t="shared" si="23"/>
        <v>65.637504761904765</v>
      </c>
      <c r="J109" s="33">
        <f t="shared" ref="J109:J111" si="27">G109-D109</f>
        <v>-39254.489999999991</v>
      </c>
      <c r="K109" s="35">
        <f t="shared" ref="K109:K111" si="28">G109/D109*100</f>
        <v>63.711670849901189</v>
      </c>
      <c r="L109" s="21"/>
    </row>
    <row r="110" spans="1:12" ht="52.8" x14ac:dyDescent="0.25">
      <c r="A110" s="58"/>
      <c r="B110" s="23">
        <v>19010100</v>
      </c>
      <c r="C110" s="28" t="s">
        <v>113</v>
      </c>
      <c r="D110" s="25">
        <v>48634.35</v>
      </c>
      <c r="E110" s="25">
        <v>55000</v>
      </c>
      <c r="F110" s="25">
        <v>55000</v>
      </c>
      <c r="G110" s="25">
        <v>55271.38</v>
      </c>
      <c r="H110" s="34">
        <f t="shared" si="26"/>
        <v>100.49341818181819</v>
      </c>
      <c r="I110" s="34">
        <f t="shared" si="23"/>
        <v>100.49341818181819</v>
      </c>
      <c r="J110" s="33">
        <f t="shared" si="27"/>
        <v>6637.0299999999988</v>
      </c>
      <c r="K110" s="35">
        <f t="shared" si="28"/>
        <v>113.64679490935934</v>
      </c>
      <c r="L110" s="21"/>
    </row>
    <row r="111" spans="1:12" ht="52.8" x14ac:dyDescent="0.25">
      <c r="A111" s="58"/>
      <c r="B111" s="23">
        <v>19010300</v>
      </c>
      <c r="C111" s="28" t="s">
        <v>114</v>
      </c>
      <c r="D111" s="25">
        <v>59539.519999999997</v>
      </c>
      <c r="E111" s="25">
        <v>50000</v>
      </c>
      <c r="F111" s="25">
        <v>50000</v>
      </c>
      <c r="G111" s="25">
        <v>13648</v>
      </c>
      <c r="H111" s="34">
        <f t="shared" si="26"/>
        <v>27.295999999999999</v>
      </c>
      <c r="I111" s="34">
        <f t="shared" si="23"/>
        <v>27.295999999999999</v>
      </c>
      <c r="J111" s="33">
        <f t="shared" si="27"/>
        <v>-45891.519999999997</v>
      </c>
      <c r="K111" s="35">
        <f t="shared" si="28"/>
        <v>22.92258990331128</v>
      </c>
      <c r="L111" s="21"/>
    </row>
    <row r="112" spans="1:12" x14ac:dyDescent="0.25">
      <c r="A112" s="58"/>
      <c r="B112" s="64">
        <v>20000000</v>
      </c>
      <c r="C112" s="60" t="s">
        <v>65</v>
      </c>
      <c r="D112" s="61">
        <f>D113+D117</f>
        <v>30309671.620000001</v>
      </c>
      <c r="E112" s="61">
        <f t="shared" ref="E112:G112" si="29">E113+E117</f>
        <v>32205145.449999999</v>
      </c>
      <c r="F112" s="61">
        <f>F113+F117</f>
        <v>32205145.449999999</v>
      </c>
      <c r="G112" s="61">
        <f t="shared" si="29"/>
        <v>33019863.419999998</v>
      </c>
      <c r="H112" s="62">
        <f t="shared" si="19"/>
        <v>102.52977578152812</v>
      </c>
      <c r="I112" s="62">
        <f t="shared" si="23"/>
        <v>102.52977578152812</v>
      </c>
      <c r="J112" s="61">
        <f t="shared" si="17"/>
        <v>2710191.799999997</v>
      </c>
      <c r="K112" s="63">
        <f t="shared" si="18"/>
        <v>108.9416732519519</v>
      </c>
      <c r="L112" s="21"/>
    </row>
    <row r="113" spans="1:12" ht="13.8" x14ac:dyDescent="0.25">
      <c r="A113" s="58"/>
      <c r="B113" s="23">
        <v>24000000</v>
      </c>
      <c r="C113" s="24" t="s">
        <v>85</v>
      </c>
      <c r="D113" s="25">
        <f>D114+D116</f>
        <v>28828.76</v>
      </c>
      <c r="E113" s="25">
        <f t="shared" ref="E113:G113" si="30">E114+E116</f>
        <v>15000</v>
      </c>
      <c r="F113" s="25">
        <f>F114+F116</f>
        <v>15000</v>
      </c>
      <c r="G113" s="25">
        <f t="shared" si="30"/>
        <v>156170.99</v>
      </c>
      <c r="H113" s="34">
        <f t="shared" si="19"/>
        <v>1041.1399333333331</v>
      </c>
      <c r="I113" s="34">
        <f t="shared" si="23"/>
        <v>1041.1399333333331</v>
      </c>
      <c r="J113" s="33">
        <f t="shared" si="17"/>
        <v>127342.23</v>
      </c>
      <c r="K113" s="35">
        <f t="shared" si="18"/>
        <v>541.7194149176031</v>
      </c>
      <c r="L113" s="21"/>
    </row>
    <row r="114" spans="1:12" x14ac:dyDescent="0.25">
      <c r="A114" s="58"/>
      <c r="B114" s="23">
        <v>24060000</v>
      </c>
      <c r="C114" s="28" t="s">
        <v>69</v>
      </c>
      <c r="D114" s="25">
        <f t="shared" ref="D114:G114" si="31">D115</f>
        <v>28828.76</v>
      </c>
      <c r="E114" s="25">
        <f t="shared" si="31"/>
        <v>15000</v>
      </c>
      <c r="F114" s="25">
        <f t="shared" si="31"/>
        <v>15000</v>
      </c>
      <c r="G114" s="25">
        <f t="shared" si="31"/>
        <v>156170.99</v>
      </c>
      <c r="H114" s="34">
        <f t="shared" ref="H114:H127" si="32">G114/E114*100</f>
        <v>1041.1399333333331</v>
      </c>
      <c r="I114" s="34">
        <f t="shared" si="23"/>
        <v>1041.1399333333331</v>
      </c>
      <c r="J114" s="33">
        <f t="shared" ref="J114:J125" si="33">G114-D114</f>
        <v>127342.23</v>
      </c>
      <c r="K114" s="35">
        <f t="shared" ref="K114:K125" si="34">G114/D114*100</f>
        <v>541.7194149176031</v>
      </c>
      <c r="L114" s="21"/>
    </row>
    <row r="115" spans="1:12" ht="39.6" x14ac:dyDescent="0.25">
      <c r="A115" s="58"/>
      <c r="B115" s="23">
        <v>24062100</v>
      </c>
      <c r="C115" s="28" t="s">
        <v>115</v>
      </c>
      <c r="D115" s="25">
        <v>28828.76</v>
      </c>
      <c r="E115" s="25">
        <v>15000</v>
      </c>
      <c r="F115" s="25">
        <v>15000</v>
      </c>
      <c r="G115" s="25">
        <v>156170.99</v>
      </c>
      <c r="H115" s="34">
        <f t="shared" si="32"/>
        <v>1041.1399333333331</v>
      </c>
      <c r="I115" s="34">
        <f t="shared" si="23"/>
        <v>1041.1399333333331</v>
      </c>
      <c r="J115" s="33">
        <f t="shared" si="33"/>
        <v>127342.23</v>
      </c>
      <c r="K115" s="35">
        <f t="shared" si="34"/>
        <v>541.7194149176031</v>
      </c>
      <c r="L115" s="21"/>
    </row>
    <row r="116" spans="1:12" ht="26.4" hidden="1" x14ac:dyDescent="0.25">
      <c r="A116" s="58"/>
      <c r="B116" s="23">
        <v>24170000</v>
      </c>
      <c r="C116" s="28" t="s">
        <v>116</v>
      </c>
      <c r="D116" s="25">
        <v>0</v>
      </c>
      <c r="E116" s="25">
        <v>0</v>
      </c>
      <c r="F116" s="25">
        <v>0</v>
      </c>
      <c r="G116" s="25">
        <v>0</v>
      </c>
      <c r="H116" s="34" t="e">
        <f t="shared" si="32"/>
        <v>#DIV/0!</v>
      </c>
      <c r="I116" s="34" t="e">
        <f t="shared" si="23"/>
        <v>#DIV/0!</v>
      </c>
      <c r="J116" s="33">
        <f t="shared" si="33"/>
        <v>0</v>
      </c>
      <c r="K116" s="35" t="e">
        <f t="shared" si="34"/>
        <v>#DIV/0!</v>
      </c>
      <c r="L116" s="21"/>
    </row>
    <row r="117" spans="1:12" ht="13.8" x14ac:dyDescent="0.25">
      <c r="A117" s="58"/>
      <c r="B117" s="23">
        <v>25000000</v>
      </c>
      <c r="C117" s="24" t="s">
        <v>117</v>
      </c>
      <c r="D117" s="25">
        <f>D118+D123</f>
        <v>30280842.859999999</v>
      </c>
      <c r="E117" s="25">
        <f t="shared" ref="E117:G117" si="35">E118+E123</f>
        <v>32190145.449999999</v>
      </c>
      <c r="F117" s="25">
        <f>F118+F123</f>
        <v>32190145.449999999</v>
      </c>
      <c r="G117" s="25">
        <f t="shared" si="35"/>
        <v>32863692.43</v>
      </c>
      <c r="H117" s="34">
        <f t="shared" si="32"/>
        <v>102.09240116993632</v>
      </c>
      <c r="I117" s="34">
        <f t="shared" si="23"/>
        <v>102.09240116993632</v>
      </c>
      <c r="J117" s="33">
        <f t="shared" si="33"/>
        <v>2582849.5700000003</v>
      </c>
      <c r="K117" s="35">
        <f t="shared" si="34"/>
        <v>108.52964886724425</v>
      </c>
      <c r="L117" s="21"/>
    </row>
    <row r="118" spans="1:12" ht="26.4" x14ac:dyDescent="0.25">
      <c r="A118" s="58"/>
      <c r="B118" s="23">
        <v>25010000</v>
      </c>
      <c r="C118" s="28" t="s">
        <v>118</v>
      </c>
      <c r="D118" s="25">
        <f>D119+D120+D121+D122</f>
        <v>3320721.0999999996</v>
      </c>
      <c r="E118" s="25">
        <f t="shared" ref="E118:G118" si="36">E119+E120+E121+E122</f>
        <v>2278102.81</v>
      </c>
      <c r="F118" s="25">
        <f>F119+F120+F121+F122</f>
        <v>2278102.81</v>
      </c>
      <c r="G118" s="25">
        <f t="shared" si="36"/>
        <v>2663185.0299999998</v>
      </c>
      <c r="H118" s="34">
        <f t="shared" si="32"/>
        <v>116.90363658346041</v>
      </c>
      <c r="I118" s="34">
        <f t="shared" si="23"/>
        <v>116.90363658346041</v>
      </c>
      <c r="J118" s="33">
        <f t="shared" si="33"/>
        <v>-657536.06999999983</v>
      </c>
      <c r="K118" s="35">
        <f t="shared" si="34"/>
        <v>80.198997440646252</v>
      </c>
      <c r="L118" s="21"/>
    </row>
    <row r="119" spans="1:12" ht="26.4" x14ac:dyDescent="0.25">
      <c r="A119" s="58"/>
      <c r="B119" s="23">
        <v>25010100</v>
      </c>
      <c r="C119" s="28" t="s">
        <v>119</v>
      </c>
      <c r="D119" s="25">
        <v>2691399.48</v>
      </c>
      <c r="E119" s="25">
        <v>1944934.06</v>
      </c>
      <c r="F119" s="25">
        <v>1944934.06</v>
      </c>
      <c r="G119" s="25">
        <v>2118004.0699999998</v>
      </c>
      <c r="H119" s="34">
        <f t="shared" si="32"/>
        <v>108.89850270810722</v>
      </c>
      <c r="I119" s="34">
        <f t="shared" si="23"/>
        <v>108.89850270810722</v>
      </c>
      <c r="J119" s="33">
        <f t="shared" si="33"/>
        <v>-573395.41000000015</v>
      </c>
      <c r="K119" s="35">
        <f t="shared" si="34"/>
        <v>78.69526934738056</v>
      </c>
      <c r="L119" s="21"/>
    </row>
    <row r="120" spans="1:12" ht="26.4" x14ac:dyDescent="0.25">
      <c r="A120" s="58"/>
      <c r="B120" s="23">
        <v>25010200</v>
      </c>
      <c r="C120" s="28" t="s">
        <v>120</v>
      </c>
      <c r="D120" s="25">
        <v>111100</v>
      </c>
      <c r="E120" s="25">
        <v>24800</v>
      </c>
      <c r="F120" s="25">
        <v>24800</v>
      </c>
      <c r="G120" s="25">
        <v>24800</v>
      </c>
      <c r="H120" s="34">
        <f t="shared" si="32"/>
        <v>100</v>
      </c>
      <c r="I120" s="34">
        <f t="shared" si="23"/>
        <v>100</v>
      </c>
      <c r="J120" s="33">
        <f t="shared" si="33"/>
        <v>-86300</v>
      </c>
      <c r="K120" s="35">
        <f t="shared" si="34"/>
        <v>22.322232223222322</v>
      </c>
      <c r="L120" s="21"/>
    </row>
    <row r="121" spans="1:12" ht="39.6" x14ac:dyDescent="0.25">
      <c r="A121" s="58"/>
      <c r="B121" s="23">
        <v>25010300</v>
      </c>
      <c r="C121" s="28" t="s">
        <v>121</v>
      </c>
      <c r="D121" s="25">
        <v>303656.86</v>
      </c>
      <c r="E121" s="25">
        <v>211102</v>
      </c>
      <c r="F121" s="25">
        <v>211102</v>
      </c>
      <c r="G121" s="25">
        <v>371227.61</v>
      </c>
      <c r="H121" s="34">
        <f t="shared" si="32"/>
        <v>175.85224678117686</v>
      </c>
      <c r="I121" s="34">
        <f t="shared" si="23"/>
        <v>175.85224678117686</v>
      </c>
      <c r="J121" s="33">
        <f t="shared" si="33"/>
        <v>67570.75</v>
      </c>
      <c r="K121" s="35">
        <f t="shared" si="34"/>
        <v>122.25233772093935</v>
      </c>
      <c r="L121" s="21"/>
    </row>
    <row r="122" spans="1:12" ht="26.4" x14ac:dyDescent="0.25">
      <c r="A122" s="58"/>
      <c r="B122" s="23">
        <v>25010400</v>
      </c>
      <c r="C122" s="28" t="s">
        <v>122</v>
      </c>
      <c r="D122" s="25">
        <v>214564.76</v>
      </c>
      <c r="E122" s="25">
        <v>97266.75</v>
      </c>
      <c r="F122" s="25">
        <v>97266.75</v>
      </c>
      <c r="G122" s="25">
        <v>149153.35</v>
      </c>
      <c r="H122" s="34">
        <f t="shared" si="32"/>
        <v>153.34464243947701</v>
      </c>
      <c r="I122" s="34">
        <f t="shared" si="23"/>
        <v>153.34464243947701</v>
      </c>
      <c r="J122" s="33">
        <f t="shared" si="33"/>
        <v>-65411.41</v>
      </c>
      <c r="K122" s="35">
        <f t="shared" si="34"/>
        <v>69.514374121826904</v>
      </c>
      <c r="L122" s="21"/>
    </row>
    <row r="123" spans="1:12" x14ac:dyDescent="0.25">
      <c r="A123" s="58"/>
      <c r="B123" s="23">
        <v>25020000</v>
      </c>
      <c r="C123" s="28" t="s">
        <v>123</v>
      </c>
      <c r="D123" s="25">
        <f>D124+D125</f>
        <v>26960121.759999998</v>
      </c>
      <c r="E123" s="25">
        <f t="shared" ref="E123:G123" si="37">E124+E125</f>
        <v>29912042.640000001</v>
      </c>
      <c r="F123" s="25">
        <f>F124+F125</f>
        <v>29912042.640000001</v>
      </c>
      <c r="G123" s="25">
        <f t="shared" si="37"/>
        <v>30200507.399999999</v>
      </c>
      <c r="H123" s="34">
        <f t="shared" si="32"/>
        <v>100.96437666752402</v>
      </c>
      <c r="I123" s="34">
        <f t="shared" si="23"/>
        <v>100.96437666752402</v>
      </c>
      <c r="J123" s="33">
        <f t="shared" si="33"/>
        <v>3240385.6400000006</v>
      </c>
      <c r="K123" s="35">
        <f t="shared" si="34"/>
        <v>112.01918028726293</v>
      </c>
      <c r="L123" s="21"/>
    </row>
    <row r="124" spans="1:12" x14ac:dyDescent="0.25">
      <c r="A124" s="58"/>
      <c r="B124" s="23">
        <v>25020100</v>
      </c>
      <c r="C124" s="28" t="s">
        <v>124</v>
      </c>
      <c r="D124" s="25">
        <v>17188744.329999998</v>
      </c>
      <c r="E124" s="25">
        <v>22674845.93</v>
      </c>
      <c r="F124" s="25">
        <v>22674845.93</v>
      </c>
      <c r="G124" s="25">
        <v>22894060.18</v>
      </c>
      <c r="H124" s="34">
        <f t="shared" si="32"/>
        <v>100.96677283134245</v>
      </c>
      <c r="I124" s="34">
        <f t="shared" si="23"/>
        <v>100.96677283134245</v>
      </c>
      <c r="J124" s="33">
        <f t="shared" si="33"/>
        <v>5705315.8500000015</v>
      </c>
      <c r="K124" s="35">
        <f t="shared" si="34"/>
        <v>133.19216191983466</v>
      </c>
      <c r="L124" s="21"/>
    </row>
    <row r="125" spans="1:12" ht="66" x14ac:dyDescent="0.25">
      <c r="A125" s="58"/>
      <c r="B125" s="23">
        <v>25020200</v>
      </c>
      <c r="C125" s="28" t="s">
        <v>125</v>
      </c>
      <c r="D125" s="25">
        <v>9771377.4299999997</v>
      </c>
      <c r="E125" s="25">
        <v>7237196.71</v>
      </c>
      <c r="F125" s="25">
        <v>7237196.71</v>
      </c>
      <c r="G125" s="25">
        <v>7306447.2199999997</v>
      </c>
      <c r="H125" s="34">
        <f t="shared" si="32"/>
        <v>100.95686925165808</v>
      </c>
      <c r="I125" s="34">
        <f t="shared" si="23"/>
        <v>100.95686925165808</v>
      </c>
      <c r="J125" s="33">
        <f t="shared" si="33"/>
        <v>-2464930.21</v>
      </c>
      <c r="K125" s="35">
        <f t="shared" si="34"/>
        <v>74.773974010744965</v>
      </c>
      <c r="L125" s="21"/>
    </row>
    <row r="126" spans="1:12" x14ac:dyDescent="0.25">
      <c r="A126" s="58"/>
      <c r="B126" s="64">
        <v>30000000</v>
      </c>
      <c r="C126" s="60" t="s">
        <v>126</v>
      </c>
      <c r="D126" s="61">
        <f t="shared" ref="D126:G127" si="38">D127</f>
        <v>40726</v>
      </c>
      <c r="E126" s="61">
        <f t="shared" si="38"/>
        <v>40000</v>
      </c>
      <c r="F126" s="61">
        <f t="shared" si="38"/>
        <v>40000</v>
      </c>
      <c r="G126" s="61">
        <f t="shared" si="38"/>
        <v>222662.75</v>
      </c>
      <c r="H126" s="62">
        <f t="shared" si="32"/>
        <v>556.65687500000001</v>
      </c>
      <c r="I126" s="62">
        <f t="shared" si="23"/>
        <v>556.65687500000001</v>
      </c>
      <c r="J126" s="61">
        <f t="shared" si="17"/>
        <v>181936.75</v>
      </c>
      <c r="K126" s="63">
        <f t="shared" si="18"/>
        <v>546.7336590875608</v>
      </c>
      <c r="L126" s="21"/>
    </row>
    <row r="127" spans="1:12" x14ac:dyDescent="0.25">
      <c r="A127" s="58"/>
      <c r="B127" s="23">
        <v>33000000</v>
      </c>
      <c r="C127" s="28" t="s">
        <v>127</v>
      </c>
      <c r="D127" s="25">
        <f t="shared" si="38"/>
        <v>40726</v>
      </c>
      <c r="E127" s="25">
        <f t="shared" ref="D127:G130" si="39">E128</f>
        <v>40000</v>
      </c>
      <c r="F127" s="25">
        <f t="shared" si="39"/>
        <v>40000</v>
      </c>
      <c r="G127" s="25">
        <f t="shared" si="38"/>
        <v>222662.75</v>
      </c>
      <c r="H127" s="34">
        <f t="shared" si="32"/>
        <v>556.65687500000001</v>
      </c>
      <c r="I127" s="34">
        <f t="shared" si="23"/>
        <v>556.65687500000001</v>
      </c>
      <c r="J127" s="33">
        <f t="shared" si="17"/>
        <v>181936.75</v>
      </c>
      <c r="K127" s="35">
        <f>G127/D127*100</f>
        <v>546.7336590875608</v>
      </c>
      <c r="L127" s="21"/>
    </row>
    <row r="128" spans="1:12" x14ac:dyDescent="0.25">
      <c r="A128" s="58"/>
      <c r="B128" s="23">
        <v>33010000</v>
      </c>
      <c r="C128" s="28" t="s">
        <v>128</v>
      </c>
      <c r="D128" s="25">
        <f t="shared" si="39"/>
        <v>40726</v>
      </c>
      <c r="E128" s="25">
        <f t="shared" si="39"/>
        <v>40000</v>
      </c>
      <c r="F128" s="25">
        <f t="shared" si="39"/>
        <v>40000</v>
      </c>
      <c r="G128" s="25">
        <f t="shared" si="39"/>
        <v>222662.75</v>
      </c>
      <c r="H128" s="34">
        <f t="shared" si="19"/>
        <v>556.65687500000001</v>
      </c>
      <c r="I128" s="34">
        <f t="shared" si="23"/>
        <v>556.65687500000001</v>
      </c>
      <c r="J128" s="33">
        <f t="shared" si="17"/>
        <v>181936.75</v>
      </c>
      <c r="K128" s="35">
        <f t="shared" si="18"/>
        <v>546.7336590875608</v>
      </c>
      <c r="L128" s="21"/>
    </row>
    <row r="129" spans="1:12" ht="66" x14ac:dyDescent="0.25">
      <c r="A129" s="58"/>
      <c r="B129" s="23">
        <v>33010100</v>
      </c>
      <c r="C129" s="28" t="s">
        <v>129</v>
      </c>
      <c r="D129" s="25">
        <v>40726</v>
      </c>
      <c r="E129" s="25">
        <v>40000</v>
      </c>
      <c r="F129" s="25">
        <v>40000</v>
      </c>
      <c r="G129" s="25">
        <v>222662.75</v>
      </c>
      <c r="H129" s="34">
        <f t="shared" si="19"/>
        <v>556.65687500000001</v>
      </c>
      <c r="I129" s="34">
        <f t="shared" si="23"/>
        <v>556.65687500000001</v>
      </c>
      <c r="J129" s="33">
        <f t="shared" si="17"/>
        <v>181936.75</v>
      </c>
      <c r="K129" s="35">
        <f t="shared" si="18"/>
        <v>546.7336590875608</v>
      </c>
      <c r="L129" s="21"/>
    </row>
    <row r="130" spans="1:12" s="39" customFormat="1" x14ac:dyDescent="0.25">
      <c r="A130" s="65"/>
      <c r="B130" s="38">
        <v>40000000</v>
      </c>
      <c r="C130" s="17" t="s">
        <v>87</v>
      </c>
      <c r="D130" s="18">
        <f>D131</f>
        <v>15081667.439999999</v>
      </c>
      <c r="E130" s="18">
        <f t="shared" si="39"/>
        <v>5699701</v>
      </c>
      <c r="F130" s="18">
        <f t="shared" si="39"/>
        <v>5699701</v>
      </c>
      <c r="G130" s="18">
        <f>G131</f>
        <v>5654486.8499999996</v>
      </c>
      <c r="H130" s="62">
        <f t="shared" ref="H130:H139" si="40">G130/E130*100</f>
        <v>99.206727686241777</v>
      </c>
      <c r="I130" s="62">
        <f t="shared" si="23"/>
        <v>99.206727686241777</v>
      </c>
      <c r="J130" s="18">
        <f t="shared" si="17"/>
        <v>-9427180.5899999999</v>
      </c>
      <c r="K130" s="66">
        <f t="shared" si="18"/>
        <v>37.492451497790086</v>
      </c>
      <c r="L130" s="21"/>
    </row>
    <row r="131" spans="1:12" s="29" customFormat="1" x14ac:dyDescent="0.25">
      <c r="A131" s="67"/>
      <c r="B131" s="36">
        <v>41000000</v>
      </c>
      <c r="C131" s="36" t="s">
        <v>88</v>
      </c>
      <c r="D131" s="68">
        <f>D135+D132</f>
        <v>15081667.439999999</v>
      </c>
      <c r="E131" s="68">
        <f>E135+E132</f>
        <v>5699701</v>
      </c>
      <c r="F131" s="68">
        <f>F135+F132</f>
        <v>5699701</v>
      </c>
      <c r="G131" s="68">
        <f>G135+G132</f>
        <v>5654486.8499999996</v>
      </c>
      <c r="H131" s="69">
        <f t="shared" si="40"/>
        <v>99.206727686241777</v>
      </c>
      <c r="I131" s="69">
        <f t="shared" si="23"/>
        <v>99.206727686241777</v>
      </c>
      <c r="J131" s="33">
        <f t="shared" si="17"/>
        <v>-9427180.5899999999</v>
      </c>
      <c r="K131" s="35">
        <f t="shared" si="18"/>
        <v>37.492451497790086</v>
      </c>
      <c r="L131" s="21"/>
    </row>
    <row r="132" spans="1:12" s="29" customFormat="1" x14ac:dyDescent="0.25">
      <c r="A132" s="67"/>
      <c r="B132" s="36">
        <v>41030000</v>
      </c>
      <c r="C132" s="36" t="s">
        <v>92</v>
      </c>
      <c r="D132" s="68">
        <f>D133+D134</f>
        <v>0</v>
      </c>
      <c r="E132" s="68">
        <f t="shared" ref="E132:G132" si="41">E133+E134</f>
        <v>2226200</v>
      </c>
      <c r="F132" s="68">
        <f t="shared" si="41"/>
        <v>2226200</v>
      </c>
      <c r="G132" s="68">
        <f t="shared" si="41"/>
        <v>2226200</v>
      </c>
      <c r="H132" s="69">
        <f t="shared" si="40"/>
        <v>100</v>
      </c>
      <c r="I132" s="69">
        <f t="shared" si="23"/>
        <v>100</v>
      </c>
      <c r="J132" s="33">
        <f t="shared" si="17"/>
        <v>2226200</v>
      </c>
      <c r="K132" s="35"/>
      <c r="L132" s="21"/>
    </row>
    <row r="133" spans="1:12" s="29" customFormat="1" ht="39.6" x14ac:dyDescent="0.25">
      <c r="A133" s="67"/>
      <c r="B133" s="36">
        <v>41033300</v>
      </c>
      <c r="C133" s="70" t="s">
        <v>93</v>
      </c>
      <c r="D133" s="68">
        <v>0</v>
      </c>
      <c r="E133" s="68">
        <v>1894500</v>
      </c>
      <c r="F133" s="68">
        <v>1894500</v>
      </c>
      <c r="G133" s="68">
        <v>1894500</v>
      </c>
      <c r="H133" s="69">
        <f t="shared" si="40"/>
        <v>100</v>
      </c>
      <c r="I133" s="69">
        <f t="shared" si="23"/>
        <v>100</v>
      </c>
      <c r="J133" s="33">
        <f t="shared" si="17"/>
        <v>1894500</v>
      </c>
      <c r="K133" s="35"/>
      <c r="L133" s="21"/>
    </row>
    <row r="134" spans="1:12" s="29" customFormat="1" ht="39.6" x14ac:dyDescent="0.25">
      <c r="A134" s="67"/>
      <c r="B134" s="36">
        <v>41037400</v>
      </c>
      <c r="C134" s="70" t="s">
        <v>130</v>
      </c>
      <c r="D134" s="68">
        <v>0</v>
      </c>
      <c r="E134" s="68">
        <v>331700</v>
      </c>
      <c r="F134" s="68">
        <v>331700</v>
      </c>
      <c r="G134" s="68">
        <v>331700</v>
      </c>
      <c r="H134" s="69">
        <f t="shared" si="40"/>
        <v>100</v>
      </c>
      <c r="I134" s="69">
        <f t="shared" si="23"/>
        <v>100</v>
      </c>
      <c r="J134" s="33">
        <f t="shared" si="17"/>
        <v>331700</v>
      </c>
      <c r="K134" s="35"/>
      <c r="L134" s="21"/>
    </row>
    <row r="135" spans="1:12" s="29" customFormat="1" x14ac:dyDescent="0.25">
      <c r="A135" s="67"/>
      <c r="B135" s="36">
        <v>41050000</v>
      </c>
      <c r="C135" s="36" t="s">
        <v>101</v>
      </c>
      <c r="D135" s="68">
        <f>D137+D139+D140+D136</f>
        <v>15081667.439999999</v>
      </c>
      <c r="E135" s="68">
        <f>E137+E139+E138+E140</f>
        <v>3473501</v>
      </c>
      <c r="F135" s="68">
        <f t="shared" ref="F135:G135" si="42">F137+F139+F138+F140</f>
        <v>3473501</v>
      </c>
      <c r="G135" s="68">
        <f t="shared" si="42"/>
        <v>3428286.85</v>
      </c>
      <c r="H135" s="69">
        <f t="shared" si="40"/>
        <v>98.698311876115781</v>
      </c>
      <c r="I135" s="69">
        <f t="shared" si="23"/>
        <v>98.698311876115781</v>
      </c>
      <c r="J135" s="33">
        <f t="shared" si="17"/>
        <v>-11653380.59</v>
      </c>
      <c r="K135" s="35">
        <f t="shared" si="18"/>
        <v>22.73148419190975</v>
      </c>
      <c r="L135" s="21"/>
    </row>
    <row r="136" spans="1:12" s="29" customFormat="1" ht="39.6" x14ac:dyDescent="0.25">
      <c r="A136" s="67"/>
      <c r="B136" s="71">
        <v>41051000</v>
      </c>
      <c r="C136" s="70" t="s">
        <v>103</v>
      </c>
      <c r="D136" s="68">
        <v>235941.44</v>
      </c>
      <c r="E136" s="68"/>
      <c r="F136" s="68"/>
      <c r="G136" s="68"/>
      <c r="H136" s="69"/>
      <c r="I136" s="69"/>
      <c r="J136" s="33"/>
      <c r="K136" s="35"/>
      <c r="L136" s="21"/>
    </row>
    <row r="137" spans="1:12" ht="39.6" x14ac:dyDescent="0.25">
      <c r="A137" s="58"/>
      <c r="B137" s="72">
        <v>41051100</v>
      </c>
      <c r="C137" s="28" t="s">
        <v>131</v>
      </c>
      <c r="D137" s="25">
        <v>0</v>
      </c>
      <c r="E137" s="25">
        <v>2717796</v>
      </c>
      <c r="F137" s="25">
        <v>2717796</v>
      </c>
      <c r="G137" s="25">
        <v>2717796</v>
      </c>
      <c r="H137" s="26">
        <f t="shared" si="40"/>
        <v>100</v>
      </c>
      <c r="I137" s="26">
        <f t="shared" si="23"/>
        <v>100</v>
      </c>
      <c r="J137" s="33">
        <f t="shared" si="17"/>
        <v>2717796</v>
      </c>
      <c r="K137" s="35"/>
      <c r="L137" s="21"/>
    </row>
    <row r="138" spans="1:12" ht="26.4" x14ac:dyDescent="0.25">
      <c r="A138" s="58"/>
      <c r="B138" s="72">
        <v>41053600</v>
      </c>
      <c r="C138" s="73" t="s">
        <v>132</v>
      </c>
      <c r="D138" s="25">
        <v>0</v>
      </c>
      <c r="E138" s="25">
        <v>700000</v>
      </c>
      <c r="F138" s="25">
        <v>700000</v>
      </c>
      <c r="G138" s="25">
        <v>681963.85</v>
      </c>
      <c r="H138" s="26">
        <f t="shared" si="40"/>
        <v>97.423407142857144</v>
      </c>
      <c r="I138" s="26">
        <f t="shared" si="23"/>
        <v>97.423407142857144</v>
      </c>
      <c r="J138" s="33">
        <f t="shared" si="17"/>
        <v>681963.85</v>
      </c>
      <c r="K138" s="35"/>
      <c r="L138" s="21"/>
    </row>
    <row r="139" spans="1:12" x14ac:dyDescent="0.25">
      <c r="A139" s="58"/>
      <c r="B139" s="23">
        <v>41053900</v>
      </c>
      <c r="C139" s="73" t="s">
        <v>106</v>
      </c>
      <c r="D139" s="25">
        <v>0</v>
      </c>
      <c r="E139" s="25">
        <v>55705</v>
      </c>
      <c r="F139" s="25">
        <v>55705</v>
      </c>
      <c r="G139" s="25">
        <v>28527</v>
      </c>
      <c r="H139" s="26">
        <f t="shared" si="40"/>
        <v>51.210842832779825</v>
      </c>
      <c r="I139" s="26">
        <f t="shared" si="23"/>
        <v>51.210842832779825</v>
      </c>
      <c r="J139" s="33">
        <f t="shared" si="17"/>
        <v>28527</v>
      </c>
      <c r="K139" s="35"/>
      <c r="L139" s="21"/>
    </row>
    <row r="140" spans="1:12" ht="66" x14ac:dyDescent="0.25">
      <c r="A140" s="58"/>
      <c r="B140" s="72">
        <v>41059200</v>
      </c>
      <c r="C140" s="73" t="s">
        <v>133</v>
      </c>
      <c r="D140" s="25">
        <v>14845726</v>
      </c>
      <c r="E140" s="25">
        <v>0</v>
      </c>
      <c r="F140" s="25">
        <v>0</v>
      </c>
      <c r="G140" s="25">
        <v>0</v>
      </c>
      <c r="H140" s="26"/>
      <c r="I140" s="26"/>
      <c r="J140" s="33">
        <f t="shared" si="17"/>
        <v>-14845726</v>
      </c>
      <c r="K140" s="35">
        <f t="shared" si="18"/>
        <v>0</v>
      </c>
      <c r="L140" s="21"/>
    </row>
    <row r="141" spans="1:12" x14ac:dyDescent="0.25">
      <c r="A141" s="58"/>
      <c r="B141" s="74">
        <v>50000000</v>
      </c>
      <c r="C141" s="75" t="s">
        <v>134</v>
      </c>
      <c r="D141" s="76"/>
      <c r="E141" s="76"/>
      <c r="F141" s="76"/>
      <c r="G141" s="76">
        <f>G142</f>
        <v>10000</v>
      </c>
      <c r="H141" s="77"/>
      <c r="I141" s="77"/>
      <c r="J141" s="78">
        <f t="shared" ref="J141:J145" si="43">G141-D141</f>
        <v>10000</v>
      </c>
      <c r="K141" s="66"/>
      <c r="L141" s="21"/>
    </row>
    <row r="142" spans="1:12" ht="39.6" x14ac:dyDescent="0.25">
      <c r="A142" s="58"/>
      <c r="B142" s="72">
        <v>50110000</v>
      </c>
      <c r="C142" s="73" t="s">
        <v>135</v>
      </c>
      <c r="D142" s="25">
        <v>0</v>
      </c>
      <c r="E142" s="25">
        <v>0</v>
      </c>
      <c r="F142" s="25">
        <v>0</v>
      </c>
      <c r="G142" s="25">
        <v>10000</v>
      </c>
      <c r="H142" s="26"/>
      <c r="I142" s="26"/>
      <c r="J142" s="33">
        <f t="shared" si="43"/>
        <v>10000</v>
      </c>
      <c r="K142" s="35"/>
      <c r="L142" s="21"/>
    </row>
    <row r="143" spans="1:12" x14ac:dyDescent="0.25">
      <c r="A143" s="58"/>
      <c r="B143" s="103" t="s">
        <v>108</v>
      </c>
      <c r="C143" s="104"/>
      <c r="D143" s="43">
        <f>D107+D112+D126</f>
        <v>30458571.490000002</v>
      </c>
      <c r="E143" s="43">
        <f>E107+E112+E126</f>
        <v>32350145.449999999</v>
      </c>
      <c r="F143" s="43">
        <f>F107+F112+F126</f>
        <v>32350145.449999999</v>
      </c>
      <c r="G143" s="43">
        <f>G107+G112+G126+G141</f>
        <v>33321445.549999997</v>
      </c>
      <c r="H143" s="44">
        <f t="shared" ref="H143:H145" si="44">G143/E143*100</f>
        <v>103.00245976173809</v>
      </c>
      <c r="I143" s="44">
        <f t="shared" si="23"/>
        <v>103.00245976173809</v>
      </c>
      <c r="J143" s="43">
        <f t="shared" si="43"/>
        <v>2862874.0599999949</v>
      </c>
      <c r="K143" s="45">
        <f t="shared" ref="K143:K145" si="45">G143/D143*100</f>
        <v>109.39923942572263</v>
      </c>
      <c r="L143" s="21"/>
    </row>
    <row r="144" spans="1:12" x14ac:dyDescent="0.25">
      <c r="A144" s="79"/>
      <c r="B144" s="105" t="s">
        <v>136</v>
      </c>
      <c r="C144" s="106"/>
      <c r="D144" s="49">
        <f>D143+D130</f>
        <v>45540238.93</v>
      </c>
      <c r="E144" s="49">
        <f>E143+E130</f>
        <v>38049846.450000003</v>
      </c>
      <c r="F144" s="49">
        <f>F143+F130</f>
        <v>38049846.450000003</v>
      </c>
      <c r="G144" s="49">
        <f>G143+G130</f>
        <v>38975932.399999999</v>
      </c>
      <c r="H144" s="50">
        <f t="shared" si="44"/>
        <v>102.43387565628402</v>
      </c>
      <c r="I144" s="50">
        <f t="shared" si="23"/>
        <v>102.43387565628402</v>
      </c>
      <c r="J144" s="49">
        <f t="shared" si="43"/>
        <v>-6564306.5300000012</v>
      </c>
      <c r="K144" s="51">
        <f t="shared" si="45"/>
        <v>85.585700285652848</v>
      </c>
      <c r="L144" s="21"/>
    </row>
    <row r="145" spans="1:17" x14ac:dyDescent="0.25">
      <c r="B145" s="107" t="s">
        <v>137</v>
      </c>
      <c r="C145" s="108"/>
      <c r="D145" s="80">
        <f>D105+D144</f>
        <v>346501373.53999996</v>
      </c>
      <c r="E145" s="80">
        <f>E105+E144</f>
        <v>327731423.04000002</v>
      </c>
      <c r="F145" s="80">
        <f>F105+F144</f>
        <v>327731423.04000002</v>
      </c>
      <c r="G145" s="80">
        <f>G105+G144</f>
        <v>331097911.97999996</v>
      </c>
      <c r="H145" s="81">
        <f t="shared" si="44"/>
        <v>101.02720969163492</v>
      </c>
      <c r="I145" s="81">
        <f t="shared" si="23"/>
        <v>101.02720969163492</v>
      </c>
      <c r="J145" s="80">
        <f t="shared" si="43"/>
        <v>-15403461.560000002</v>
      </c>
      <c r="K145" s="82">
        <f t="shared" si="45"/>
        <v>95.554574170188147</v>
      </c>
      <c r="L145" s="21"/>
    </row>
    <row r="146" spans="1:17" x14ac:dyDescent="0.25">
      <c r="D146" s="4"/>
      <c r="E146" s="4"/>
      <c r="F146" s="4"/>
      <c r="G146" s="4"/>
    </row>
    <row r="147" spans="1:17" s="83" customFormat="1" ht="39.75" customHeight="1" x14ac:dyDescent="0.35">
      <c r="A147" s="109" t="s">
        <v>138</v>
      </c>
      <c r="B147" s="109"/>
      <c r="C147" s="109"/>
      <c r="E147" s="84" t="s">
        <v>139</v>
      </c>
      <c r="F147" s="85"/>
      <c r="G147" s="85"/>
      <c r="H147" s="85"/>
      <c r="I147" s="85"/>
      <c r="K147" s="86"/>
      <c r="L147" s="86"/>
      <c r="M147" s="86"/>
      <c r="N147" s="87"/>
      <c r="O147" s="87"/>
      <c r="P147" s="87"/>
      <c r="Q147" s="87"/>
    </row>
    <row r="148" spans="1:17" x14ac:dyDescent="0.25">
      <c r="D148" s="4"/>
      <c r="E148" s="4"/>
      <c r="F148" s="4"/>
      <c r="G148" s="4"/>
    </row>
  </sheetData>
  <mergeCells count="16">
    <mergeCell ref="B143:C143"/>
    <mergeCell ref="B144:C144"/>
    <mergeCell ref="B145:C145"/>
    <mergeCell ref="A147:C147"/>
    <mergeCell ref="J1:K4"/>
    <mergeCell ref="A6:K6"/>
    <mergeCell ref="B7:K7"/>
    <mergeCell ref="A9:A10"/>
    <mergeCell ref="B9:B10"/>
    <mergeCell ref="C9:C10"/>
    <mergeCell ref="D9:D10"/>
    <mergeCell ref="E9:E10"/>
    <mergeCell ref="F9:F10"/>
    <mergeCell ref="G9:G10"/>
    <mergeCell ref="H9:I9"/>
    <mergeCell ref="J9:K9"/>
  </mergeCells>
  <pageMargins left="0.59055118110236249" right="0.59055118110236249" top="0.39370078740157477" bottom="0.39370078740157477" header="0" footer="0"/>
  <pageSetup paperSize="9" scale="44" fitToHeight="0" orientation="portrait" verticalDpi="300" r:id="rId1"/>
  <headerFooter differentFirst="1">
    <oddHeader>&amp;C&amp;P
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Лист1!Print_Titles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LOStarodub</cp:lastModifiedBy>
  <cp:revision>6</cp:revision>
  <cp:lastPrinted>2025-02-20T10:07:12Z</cp:lastPrinted>
  <dcterms:created xsi:type="dcterms:W3CDTF">2020-04-02T06:17:40Z</dcterms:created>
  <dcterms:modified xsi:type="dcterms:W3CDTF">2025-02-20T10:07:35Z</dcterms:modified>
</cp:coreProperties>
</file>