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9 лютого 2024 року\"/>
    </mc:Choice>
  </mc:AlternateContent>
  <xr:revisionPtr revIDLastSave="0" documentId="10_ncr:8100000_{BD59833D-0516-4A15-98F4-DFBF1FE6782A}" xr6:coauthVersionLast="34" xr6:coauthVersionMax="34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definedNames>
    <definedName name="_xlnm.Print_Titles" localSheetId="0">Лист1!$A:$C</definedName>
    <definedName name="_xlnm.Print_Area" localSheetId="0">Лист1!$A$1:$K$137</definedName>
  </definedNames>
  <calcPr calcId="162913"/>
</workbook>
</file>

<file path=xl/calcChain.xml><?xml version="1.0" encoding="utf-8"?>
<calcChain xmlns="http://schemas.openxmlformats.org/spreadsheetml/2006/main">
  <c r="G120" i="1" l="1"/>
  <c r="F129" i="1"/>
  <c r="F128" i="1" s="1"/>
  <c r="F127" i="1" s="1"/>
  <c r="F125" i="1"/>
  <c r="F124" i="1"/>
  <c r="F123" i="1" s="1"/>
  <c r="F120" i="1"/>
  <c r="F115" i="1"/>
  <c r="F114" i="1"/>
  <c r="F111" i="1"/>
  <c r="F110" i="1"/>
  <c r="F109" i="1" s="1"/>
  <c r="F106" i="1"/>
  <c r="F105" i="1" s="1"/>
  <c r="F104" i="1" s="1"/>
  <c r="G115" i="1"/>
  <c r="E115" i="1"/>
  <c r="K130" i="1"/>
  <c r="K131" i="1"/>
  <c r="J130" i="1"/>
  <c r="J131" i="1"/>
  <c r="I130" i="1"/>
  <c r="I131" i="1"/>
  <c r="H130" i="1"/>
  <c r="H131" i="1"/>
  <c r="G129" i="1"/>
  <c r="E129" i="1"/>
  <c r="I63" i="1"/>
  <c r="G50" i="1"/>
  <c r="F86" i="1"/>
  <c r="F83" i="1"/>
  <c r="F82" i="1"/>
  <c r="F81" i="1" s="1"/>
  <c r="F78" i="1"/>
  <c r="F77" i="1" s="1"/>
  <c r="F73" i="1"/>
  <c r="F71" i="1"/>
  <c r="F67" i="1"/>
  <c r="F66" i="1" s="1"/>
  <c r="F61" i="1"/>
  <c r="F58" i="1" s="1"/>
  <c r="F53" i="1"/>
  <c r="F39" i="1"/>
  <c r="F38" i="1" s="1"/>
  <c r="F33" i="1"/>
  <c r="F31" i="1"/>
  <c r="F30" i="1"/>
  <c r="F28" i="1"/>
  <c r="F26" i="1"/>
  <c r="F23" i="1"/>
  <c r="F22" i="1"/>
  <c r="F20" i="1"/>
  <c r="F15" i="1"/>
  <c r="F14" i="1" s="1"/>
  <c r="F13" i="1" s="1"/>
  <c r="F133" i="1" l="1"/>
  <c r="F134" i="1"/>
  <c r="F57" i="1"/>
  <c r="F102" i="1" s="1"/>
  <c r="D30" i="1"/>
  <c r="D22" i="1"/>
  <c r="D23" i="1"/>
  <c r="D15" i="1"/>
  <c r="D66" i="1"/>
  <c r="E128" i="1"/>
  <c r="E127" i="1" s="1"/>
  <c r="G128" i="1"/>
  <c r="G127" i="1" s="1"/>
  <c r="D127" i="1"/>
  <c r="D128" i="1"/>
  <c r="D129" i="1"/>
  <c r="E124" i="1"/>
  <c r="E123" i="1" s="1"/>
  <c r="G124" i="1"/>
  <c r="G123" i="1" s="1"/>
  <c r="E125" i="1"/>
  <c r="G125" i="1"/>
  <c r="D125" i="1"/>
  <c r="D124" i="1" s="1"/>
  <c r="D123" i="1" s="1"/>
  <c r="G114" i="1"/>
  <c r="E120" i="1"/>
  <c r="D120" i="1"/>
  <c r="E114" i="1"/>
  <c r="E109" i="1" s="1"/>
  <c r="D115" i="1"/>
  <c r="D114" i="1" s="1"/>
  <c r="E111" i="1"/>
  <c r="G111" i="1"/>
  <c r="G110" i="1" s="1"/>
  <c r="D111" i="1"/>
  <c r="E110" i="1"/>
  <c r="D110" i="1"/>
  <c r="E104" i="1"/>
  <c r="E105" i="1"/>
  <c r="E106" i="1"/>
  <c r="G106" i="1"/>
  <c r="G105" i="1" s="1"/>
  <c r="G104" i="1" s="1"/>
  <c r="D106" i="1"/>
  <c r="D105" i="1" s="1"/>
  <c r="D104" i="1" s="1"/>
  <c r="E83" i="1"/>
  <c r="G83" i="1"/>
  <c r="E86" i="1"/>
  <c r="E82" i="1" s="1"/>
  <c r="E81" i="1" s="1"/>
  <c r="G86" i="1"/>
  <c r="D86" i="1"/>
  <c r="D82" i="1" s="1"/>
  <c r="D81" i="1" s="1"/>
  <c r="D83" i="1"/>
  <c r="E78" i="1"/>
  <c r="E77" i="1" s="1"/>
  <c r="G78" i="1"/>
  <c r="G77" i="1" s="1"/>
  <c r="D78" i="1"/>
  <c r="D77" i="1" s="1"/>
  <c r="E73" i="1"/>
  <c r="G73" i="1"/>
  <c r="D73" i="1"/>
  <c r="E71" i="1"/>
  <c r="G71" i="1"/>
  <c r="D71" i="1"/>
  <c r="E67" i="1"/>
  <c r="G67" i="1"/>
  <c r="D67" i="1"/>
  <c r="E61" i="1"/>
  <c r="E58" i="1" s="1"/>
  <c r="G61" i="1"/>
  <c r="G58" i="1" s="1"/>
  <c r="D61" i="1"/>
  <c r="D58" i="1" s="1"/>
  <c r="E53" i="1"/>
  <c r="G53" i="1"/>
  <c r="D53" i="1"/>
  <c r="D50" i="1"/>
  <c r="E39" i="1"/>
  <c r="G39" i="1"/>
  <c r="G38" i="1" s="1"/>
  <c r="D39" i="1"/>
  <c r="D38" i="1" s="1"/>
  <c r="E33" i="1"/>
  <c r="D33" i="1"/>
  <c r="E31" i="1"/>
  <c r="E30" i="1" s="1"/>
  <c r="G31" i="1"/>
  <c r="G30" i="1" s="1"/>
  <c r="D31" i="1"/>
  <c r="E28" i="1"/>
  <c r="G28" i="1"/>
  <c r="D28" i="1"/>
  <c r="E26" i="1"/>
  <c r="G26" i="1"/>
  <c r="D26" i="1"/>
  <c r="E23" i="1"/>
  <c r="G23" i="1"/>
  <c r="E20" i="1"/>
  <c r="G20" i="1"/>
  <c r="E15" i="1"/>
  <c r="E14" i="1" s="1"/>
  <c r="G15" i="1"/>
  <c r="G14" i="1" s="1"/>
  <c r="D20" i="1"/>
  <c r="D14" i="1"/>
  <c r="G109" i="1" l="1"/>
  <c r="G134" i="1" s="1"/>
  <c r="E22" i="1"/>
  <c r="E66" i="1"/>
  <c r="E38" i="1"/>
  <c r="E13" i="1" s="1"/>
  <c r="E101" i="1" s="1"/>
  <c r="G66" i="1"/>
  <c r="G57" i="1" s="1"/>
  <c r="F135" i="1"/>
  <c r="E134" i="1"/>
  <c r="E133" i="1"/>
  <c r="D109" i="1"/>
  <c r="D134" i="1" s="1"/>
  <c r="G82" i="1"/>
  <c r="G81" i="1" s="1"/>
  <c r="G22" i="1"/>
  <c r="G13" i="1" s="1"/>
  <c r="F101" i="1"/>
  <c r="E57" i="1"/>
  <c r="D57" i="1"/>
  <c r="D13" i="1"/>
  <c r="D101" i="1" s="1"/>
  <c r="G133" i="1" l="1"/>
  <c r="E102" i="1"/>
  <c r="E135" i="1"/>
  <c r="D133" i="1"/>
  <c r="G101" i="1"/>
  <c r="G102" i="1"/>
  <c r="G135" i="1" s="1"/>
  <c r="I135" i="1" s="1"/>
  <c r="D102" i="1"/>
  <c r="D135" i="1" s="1"/>
  <c r="J86" i="1"/>
  <c r="I86" i="1"/>
  <c r="H86" i="1"/>
  <c r="K135" i="1" l="1"/>
  <c r="H135" i="1"/>
  <c r="J135" i="1"/>
  <c r="J21" i="1"/>
  <c r="K21" i="1"/>
  <c r="J20" i="1" l="1"/>
  <c r="K20" i="1"/>
  <c r="K132" i="1" l="1"/>
  <c r="H132" i="1"/>
  <c r="I132" i="1"/>
  <c r="H127" i="1"/>
  <c r="I126" i="1"/>
  <c r="H112" i="1"/>
  <c r="I112" i="1"/>
  <c r="J112" i="1"/>
  <c r="K112" i="1"/>
  <c r="H113" i="1"/>
  <c r="I113" i="1"/>
  <c r="J113" i="1"/>
  <c r="K113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1" i="1"/>
  <c r="I121" i="1"/>
  <c r="J121" i="1"/>
  <c r="K121" i="1"/>
  <c r="H122" i="1"/>
  <c r="I122" i="1"/>
  <c r="J122" i="1"/>
  <c r="K122" i="1"/>
  <c r="H107" i="1"/>
  <c r="J107" i="1"/>
  <c r="K107" i="1"/>
  <c r="H108" i="1"/>
  <c r="J108" i="1"/>
  <c r="K108" i="1"/>
  <c r="H85" i="1"/>
  <c r="J85" i="1"/>
  <c r="K85" i="1"/>
  <c r="H88" i="1"/>
  <c r="J88" i="1"/>
  <c r="K88" i="1"/>
  <c r="H89" i="1"/>
  <c r="J89" i="1"/>
  <c r="K89" i="1"/>
  <c r="H90" i="1"/>
  <c r="I90" i="1"/>
  <c r="J90" i="1"/>
  <c r="K90" i="1"/>
  <c r="H91" i="1"/>
  <c r="J91" i="1"/>
  <c r="K91" i="1"/>
  <c r="H93" i="1"/>
  <c r="J93" i="1"/>
  <c r="K93" i="1"/>
  <c r="H94" i="1"/>
  <c r="J94" i="1"/>
  <c r="K94" i="1"/>
  <c r="H96" i="1"/>
  <c r="J96" i="1"/>
  <c r="K96" i="1"/>
  <c r="H97" i="1"/>
  <c r="J97" i="1"/>
  <c r="K97" i="1"/>
  <c r="H98" i="1"/>
  <c r="J98" i="1"/>
  <c r="K98" i="1"/>
  <c r="H99" i="1"/>
  <c r="J99" i="1"/>
  <c r="K99" i="1"/>
  <c r="H100" i="1"/>
  <c r="J100" i="1"/>
  <c r="K100" i="1"/>
  <c r="H101" i="1"/>
  <c r="J101" i="1"/>
  <c r="K101" i="1"/>
  <c r="I91" i="1"/>
  <c r="J60" i="1"/>
  <c r="K60" i="1"/>
  <c r="J62" i="1"/>
  <c r="K62" i="1"/>
  <c r="J63" i="1"/>
  <c r="K63" i="1"/>
  <c r="J64" i="1"/>
  <c r="K64" i="1"/>
  <c r="J65" i="1"/>
  <c r="K65" i="1"/>
  <c r="J66" i="1"/>
  <c r="K66" i="1"/>
  <c r="J69" i="1"/>
  <c r="K69" i="1"/>
  <c r="J70" i="1"/>
  <c r="K70" i="1"/>
  <c r="J71" i="1"/>
  <c r="K71" i="1"/>
  <c r="J73" i="1"/>
  <c r="K73" i="1"/>
  <c r="J75" i="1"/>
  <c r="K75" i="1"/>
  <c r="J76" i="1"/>
  <c r="K76" i="1"/>
  <c r="J77" i="1"/>
  <c r="K77" i="1"/>
  <c r="J80" i="1"/>
  <c r="K80" i="1"/>
  <c r="J81" i="1"/>
  <c r="K81" i="1"/>
  <c r="J16" i="1"/>
  <c r="K16" i="1"/>
  <c r="J17" i="1"/>
  <c r="K17" i="1"/>
  <c r="J18" i="1"/>
  <c r="K18" i="1"/>
  <c r="J19" i="1"/>
  <c r="K19" i="1"/>
  <c r="J24" i="1"/>
  <c r="K24" i="1"/>
  <c r="J25" i="1"/>
  <c r="K25" i="1"/>
  <c r="J27" i="1"/>
  <c r="K27" i="1"/>
  <c r="J29" i="1"/>
  <c r="K29" i="1"/>
  <c r="J32" i="1"/>
  <c r="K32" i="1"/>
  <c r="J34" i="1"/>
  <c r="K34" i="1"/>
  <c r="J36" i="1"/>
  <c r="K36" i="1"/>
  <c r="J37" i="1"/>
  <c r="K37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1" i="1"/>
  <c r="K51" i="1"/>
  <c r="J52" i="1"/>
  <c r="K52" i="1"/>
  <c r="J54" i="1"/>
  <c r="K54" i="1"/>
  <c r="J55" i="1"/>
  <c r="K55" i="1"/>
  <c r="J56" i="1"/>
  <c r="K56" i="1"/>
  <c r="J26" i="1"/>
  <c r="H26" i="1"/>
  <c r="I107" i="1"/>
  <c r="I108" i="1"/>
  <c r="I85" i="1"/>
  <c r="I88" i="1"/>
  <c r="I89" i="1"/>
  <c r="I93" i="1"/>
  <c r="I94" i="1"/>
  <c r="I96" i="1"/>
  <c r="I97" i="1"/>
  <c r="I98" i="1"/>
  <c r="I99" i="1"/>
  <c r="I100" i="1"/>
  <c r="I101" i="1"/>
  <c r="I59" i="1"/>
  <c r="I60" i="1"/>
  <c r="I64" i="1"/>
  <c r="I65" i="1"/>
  <c r="I66" i="1"/>
  <c r="I69" i="1"/>
  <c r="I70" i="1"/>
  <c r="I71" i="1"/>
  <c r="I73" i="1"/>
  <c r="I75" i="1"/>
  <c r="I76" i="1"/>
  <c r="I77" i="1"/>
  <c r="I80" i="1"/>
  <c r="I81" i="1"/>
  <c r="I16" i="1"/>
  <c r="I17" i="1"/>
  <c r="I18" i="1"/>
  <c r="I19" i="1"/>
  <c r="I24" i="1"/>
  <c r="I25" i="1"/>
  <c r="I27" i="1"/>
  <c r="I29" i="1"/>
  <c r="I32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1" i="1"/>
  <c r="I52" i="1"/>
  <c r="I54" i="1"/>
  <c r="I55" i="1"/>
  <c r="I56" i="1"/>
  <c r="J132" i="1"/>
  <c r="K126" i="1"/>
  <c r="J126" i="1"/>
  <c r="H126" i="1"/>
  <c r="I120" i="1"/>
  <c r="I115" i="1"/>
  <c r="I111" i="1"/>
  <c r="H92" i="1"/>
  <c r="H84" i="1"/>
  <c r="H81" i="1"/>
  <c r="H80" i="1"/>
  <c r="H77" i="1"/>
  <c r="H76" i="1"/>
  <c r="H75" i="1"/>
  <c r="H73" i="1"/>
  <c r="H71" i="1"/>
  <c r="H70" i="1"/>
  <c r="H69" i="1"/>
  <c r="H66" i="1"/>
  <c r="H65" i="1"/>
  <c r="H64" i="1"/>
  <c r="H63" i="1"/>
  <c r="H60" i="1"/>
  <c r="H59" i="1"/>
  <c r="J59" i="1"/>
  <c r="H56" i="1"/>
  <c r="H55" i="1"/>
  <c r="H54" i="1"/>
  <c r="H52" i="1"/>
  <c r="H51" i="1"/>
  <c r="K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J35" i="1"/>
  <c r="H34" i="1"/>
  <c r="H32" i="1"/>
  <c r="H29" i="1"/>
  <c r="H27" i="1"/>
  <c r="H25" i="1"/>
  <c r="H24" i="1"/>
  <c r="H19" i="1"/>
  <c r="H18" i="1"/>
  <c r="H17" i="1"/>
  <c r="H16" i="1"/>
  <c r="J129" i="1" l="1"/>
  <c r="H124" i="1"/>
  <c r="K92" i="1"/>
  <c r="H115" i="1"/>
  <c r="I127" i="1"/>
  <c r="H128" i="1"/>
  <c r="K128" i="1"/>
  <c r="K84" i="1"/>
  <c r="H87" i="1"/>
  <c r="K115" i="1"/>
  <c r="H120" i="1"/>
  <c r="I124" i="1"/>
  <c r="H129" i="1"/>
  <c r="K127" i="1"/>
  <c r="I125" i="1"/>
  <c r="J128" i="1"/>
  <c r="K120" i="1"/>
  <c r="I129" i="1"/>
  <c r="K129" i="1"/>
  <c r="H111" i="1"/>
  <c r="H95" i="1"/>
  <c r="J120" i="1"/>
  <c r="J115" i="1"/>
  <c r="J111" i="1"/>
  <c r="K111" i="1"/>
  <c r="K106" i="1"/>
  <c r="K78" i="1"/>
  <c r="J74" i="1"/>
  <c r="J72" i="1"/>
  <c r="K68" i="1"/>
  <c r="J39" i="1"/>
  <c r="J33" i="1"/>
  <c r="J31" i="1"/>
  <c r="K28" i="1"/>
  <c r="K26" i="1"/>
  <c r="J15" i="1"/>
  <c r="I128" i="1"/>
  <c r="K95" i="1"/>
  <c r="K87" i="1"/>
  <c r="J50" i="1"/>
  <c r="J95" i="1"/>
  <c r="J92" i="1"/>
  <c r="J87" i="1"/>
  <c r="J84" i="1"/>
  <c r="J106" i="1"/>
  <c r="K72" i="1"/>
  <c r="I95" i="1"/>
  <c r="I87" i="1"/>
  <c r="J23" i="1"/>
  <c r="J53" i="1"/>
  <c r="J68" i="1"/>
  <c r="J78" i="1"/>
  <c r="J61" i="1"/>
  <c r="K74" i="1"/>
  <c r="H106" i="1"/>
  <c r="J28" i="1"/>
  <c r="K53" i="1"/>
  <c r="K39" i="1"/>
  <c r="K35" i="1"/>
  <c r="K33" i="1"/>
  <c r="K31" i="1"/>
  <c r="K23" i="1"/>
  <c r="K15" i="1"/>
  <c r="K79" i="1"/>
  <c r="K61" i="1"/>
  <c r="K59" i="1"/>
  <c r="J79" i="1"/>
  <c r="I26" i="1"/>
  <c r="I114" i="1"/>
  <c r="I23" i="1"/>
  <c r="I79" i="1"/>
  <c r="I39" i="1"/>
  <c r="I74" i="1"/>
  <c r="I84" i="1"/>
  <c r="I61" i="1"/>
  <c r="I106" i="1"/>
  <c r="I53" i="1"/>
  <c r="I28" i="1"/>
  <c r="H53" i="1"/>
  <c r="H72" i="1"/>
  <c r="H74" i="1"/>
  <c r="H50" i="1"/>
  <c r="H28" i="1"/>
  <c r="K105" i="1"/>
  <c r="H79" i="1"/>
  <c r="K125" i="1"/>
  <c r="I31" i="1"/>
  <c r="I68" i="1"/>
  <c r="H105" i="1"/>
  <c r="I15" i="1"/>
  <c r="H31" i="1"/>
  <c r="H39" i="1"/>
  <c r="H68" i="1"/>
  <c r="I72" i="1"/>
  <c r="J104" i="1"/>
  <c r="J127" i="1"/>
  <c r="H15" i="1"/>
  <c r="H23" i="1"/>
  <c r="H33" i="1"/>
  <c r="J125" i="1"/>
  <c r="H125" i="1"/>
  <c r="I50" i="1"/>
  <c r="H61" i="1"/>
  <c r="J105" i="1"/>
  <c r="I123" i="1" l="1"/>
  <c r="H123" i="1"/>
  <c r="H114" i="1"/>
  <c r="K124" i="1"/>
  <c r="K114" i="1"/>
  <c r="J114" i="1"/>
  <c r="J14" i="1"/>
  <c r="I82" i="1"/>
  <c r="I92" i="1"/>
  <c r="H83" i="1"/>
  <c r="J38" i="1"/>
  <c r="K38" i="1"/>
  <c r="K30" i="1"/>
  <c r="J30" i="1"/>
  <c r="J67" i="1"/>
  <c r="K67" i="1"/>
  <c r="K58" i="1"/>
  <c r="J58" i="1"/>
  <c r="K22" i="1"/>
  <c r="J22" i="1"/>
  <c r="J83" i="1"/>
  <c r="J82" i="1"/>
  <c r="K104" i="1"/>
  <c r="I33" i="1"/>
  <c r="I22" i="1"/>
  <c r="H14" i="1"/>
  <c r="K14" i="1"/>
  <c r="I105" i="1"/>
  <c r="H78" i="1"/>
  <c r="I78" i="1"/>
  <c r="I83" i="1"/>
  <c r="H82" i="1"/>
  <c r="I38" i="1"/>
  <c r="J110" i="1"/>
  <c r="H22" i="1"/>
  <c r="K82" i="1"/>
  <c r="H38" i="1"/>
  <c r="K83" i="1"/>
  <c r="J124" i="1"/>
  <c r="I30" i="1"/>
  <c r="K110" i="1"/>
  <c r="H110" i="1"/>
  <c r="I110" i="1"/>
  <c r="H67" i="1"/>
  <c r="H30" i="1"/>
  <c r="H104" i="1"/>
  <c r="I104" i="1"/>
  <c r="H109" i="1"/>
  <c r="H58" i="1"/>
  <c r="I58" i="1"/>
  <c r="K109" i="1" l="1"/>
  <c r="J123" i="1"/>
  <c r="K123" i="1"/>
  <c r="J109" i="1"/>
  <c r="K13" i="1"/>
  <c r="J13" i="1"/>
  <c r="I57" i="1"/>
  <c r="I14" i="1"/>
  <c r="I67" i="1"/>
  <c r="H13" i="1"/>
  <c r="K57" i="1"/>
  <c r="J57" i="1"/>
  <c r="H57" i="1"/>
  <c r="H133" i="1"/>
  <c r="K133" i="1" l="1"/>
  <c r="J133" i="1"/>
  <c r="I13" i="1"/>
  <c r="I102" i="1"/>
  <c r="I109" i="1"/>
  <c r="K134" i="1"/>
  <c r="J134" i="1"/>
  <c r="H134" i="1"/>
  <c r="K102" i="1"/>
  <c r="J102" i="1"/>
  <c r="H102" i="1"/>
  <c r="I133" i="1" l="1"/>
  <c r="I134" i="1" l="1"/>
</calcChain>
</file>

<file path=xl/sharedStrings.xml><?xml version="1.0" encoding="utf-8"?>
<sst xmlns="http://schemas.openxmlformats.org/spreadsheetml/2006/main" count="268" uniqueCount="242">
  <si>
    <t>Дохідна частина бюджету</t>
  </si>
  <si>
    <t>грн.</t>
  </si>
  <si>
    <t>ККД</t>
  </si>
  <si>
    <t>Доходи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</si>
  <si>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</si>
  <si>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</si>
  <si>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</si>
  <si>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</si>
  <si>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</si>
  <si>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</si>
  <si>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8=к.6/к.5</t>
  </si>
  <si>
    <t>Загальний фонд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</si>
  <si>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</si>
  <si>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</si>
  <si>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</si>
  <si>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</si>
  <si>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</si>
  <si>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</si>
  <si>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</si>
  <si>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</si>
  <si>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</si>
  <si>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встановлення земельного сервітуту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</si>
  <si>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</si>
  <si>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</si>
  <si>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</si>
  <si>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</si>
  <si>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</si>
  <si>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</si>
  <si>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</si>
  <si>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</si>
  <si>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</si>
  <si>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</si>
  <si>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</si>
  <si>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</si>
  <si>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</si>
  <si>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</si>
  <si>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</si>
  <si>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</si>
  <si>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</si>
  <si>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Спеціальний фонд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</si>
  <si>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</si>
  <si>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</si>
  <si>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</si>
  <si>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</si>
  <si>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</si>
  <si>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</t>
  </si>
  <si>
    <t>Начальник Фінансового управління
Менської міської ради</t>
  </si>
  <si>
    <t>Алла НЕРОСЛИК</t>
  </si>
  <si>
    <t xml:space="preserve">Бюджет на 2023 рік з урахуванням змін </t>
  </si>
  <si>
    <t>До звітних даних за 2022 рік</t>
  </si>
  <si>
    <t>7=к.6/к.4</t>
  </si>
  <si>
    <t>9=к.6-к.3</t>
  </si>
  <si>
    <t>10=к.6/к.3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</si>
  <si>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</si>
  <si>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</si>
  <si>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</si>
  <si>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</si>
  <si>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</si>
  <si>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</si>
  <si>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</si>
  <si>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</si>
  <si>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11010100</t>
  </si>
  <si>
    <t>11010200</t>
  </si>
  <si>
    <t>11010400</t>
  </si>
  <si>
    <t>11010500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</si>
  <si>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</si>
  <si>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</si>
  <si>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</si>
  <si>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</si>
  <si>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</si>
  <si>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</si>
  <si>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</si>
  <si>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</si>
  <si>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</si>
  <si>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</si>
  <si>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</si>
  <si>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</si>
  <si>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</si>
  <si>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</si>
  <si>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</si>
  <si>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</si>
  <si>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</si>
  <si>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</si>
  <si>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</si>
  <si>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</si>
  <si>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</si>
  <si>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</si>
  <si>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</si>
  <si>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</si>
  <si>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</si>
  <si>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</si>
  <si>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</si>
  <si>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</si>
  <si>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</si>
  <si>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</si>
  <si>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</si>
  <si>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</si>
  <si>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</si>
  <si>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</si>
  <si>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</si>
  <si>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</si>
  <si>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</si>
  <si>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</si>
  <si>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</si>
  <si>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</si>
  <si>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</si>
  <si>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</si>
  <si>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</si>
  <si>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</si>
  <si>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</si>
  <si>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</si>
  <si>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</si>
  <si>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</si>
  <si>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</si>
  <si>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</si>
  <si>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</si>
  <si>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</si>
  <si>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</si>
  <si>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</si>
  <si>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</si>
  <si>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</si>
  <si>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</si>
  <si>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</si>
  <si>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</si>
  <si>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</si>
  <si>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</si>
  <si>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</si>
  <si>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</si>
  <si>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</si>
  <si>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</si>
  <si>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</si>
  <si>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</si>
  <si>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</si>
  <si>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</si>
  <si>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</si>
  <si>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</si>
  <si>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</si>
  <si>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</si>
  <si>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</si>
  <si>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</si>
  <si>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</si>
  <si>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21010300</t>
  </si>
  <si>
    <t>21080000</t>
  </si>
  <si>
    <t>Інші надходження</t>
  </si>
  <si>
    <t>21080500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</si>
  <si>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</si>
  <si>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</si>
  <si>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</si>
  <si>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</si>
  <si>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</si>
  <si>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</si>
  <si>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</si>
  <si>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</si>
  <si>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22010300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</si>
  <si>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</si>
  <si>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</si>
  <si>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</si>
  <si>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</si>
  <si>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</si>
  <si>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</si>
  <si>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</si>
  <si>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</si>
  <si>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</si>
  <si>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</si>
  <si>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</si>
  <si>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22090200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</si>
  <si>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</si>
  <si>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</si>
  <si>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</si>
  <si>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</si>
  <si>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</si>
  <si>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</si>
  <si>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24062200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</si>
  <si>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</si>
  <si>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</si>
  <si>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</si>
  <si>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</si>
  <si>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</si>
  <si>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41020100</t>
  </si>
  <si>
    <t>Базова дотація</t>
  </si>
  <si>
    <t>41021400</t>
  </si>
  <si>
    <t>41030000</t>
  </si>
  <si>
    <t>41033900</t>
  </si>
  <si>
    <t>Освітня субвенція з державного бюджету місцевим бюджетам</t>
  </si>
  <si>
    <t>41034500</t>
  </si>
  <si>
    <t>41035500</t>
  </si>
  <si>
    <t>41040000</t>
  </si>
  <si>
    <t>41040200</t>
  </si>
  <si>
    <t>41040500</t>
  </si>
  <si>
    <t>41050000</t>
  </si>
  <si>
    <t>41050400</t>
  </si>
  <si>
    <t>41051000</t>
  </si>
  <si>
    <t>41051200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</si>
  <si>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</si>
  <si>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</si>
  <si>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</si>
  <si>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</si>
  <si>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</si>
  <si>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41057700</t>
  </si>
  <si>
    <t xml:space="preserve"> </t>
  </si>
  <si>
    <t xml:space="preserve">Усього ( без урахування трансфертів) </t>
  </si>
  <si>
    <t xml:space="preserve">Усього </t>
  </si>
  <si>
    <t>19000000</t>
  </si>
  <si>
    <t>Інші податки та збори</t>
  </si>
  <si>
    <t>19010000</t>
  </si>
  <si>
    <t>Екологічний податок</t>
  </si>
  <si>
    <t>19010100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</si>
  <si>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</si>
  <si>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</si>
  <si>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</si>
  <si>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</si>
  <si>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</si>
  <si>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</si>
  <si>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</si>
  <si>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</si>
  <si>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</si>
  <si>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</si>
  <si>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</si>
  <si>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</si>
  <si>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</si>
  <si>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</si>
  <si>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</si>
  <si>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</si>
  <si>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</si>
  <si>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</si>
  <si>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</si>
  <si>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</si>
  <si>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</si>
  <si>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</si>
  <si>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</si>
  <si>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</si>
  <si>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</si>
  <si>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</si>
  <si>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</si>
  <si>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33010100</t>
  </si>
  <si>
    <t>41059200</t>
  </si>
  <si>
    <t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</si>
  <si>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Начальник Фінансового управління Менської міської ради</t>
  </si>
  <si>
    <t>Звіт про виконання бюджету Менської ТГ за 2023 рік</t>
  </si>
  <si>
    <t>Звітні дані за 2022 рік</t>
  </si>
  <si>
    <t>Виконано за 2023 рік</t>
  </si>
  <si>
    <t>Додаток 1
до рішення виконавчого комітету Менської міської ради 09 лютого 2024 року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</si>
</sst>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6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5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theme="2" tint="-9.9978637043366805E-2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7" fillId="0" borderId="0" xfId="0" applyFont="1"/>
    <xf numFmtId="0" fontId="6" fillId="11" borderId="7" xfId="0" applyFont="1" applyFill="1" applyBorder="1" applyAlignment="1">
      <alignment vertical="center"/>
    </xf>
    <xf numFmtId="0" fontId="4" fillId="11" borderId="0" xfId="0" applyFont="1" applyFill="1"/>
    <xf numFmtId="0" fontId="5" fillId="14" borderId="7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7" fillId="13" borderId="8" xfId="0" applyFont="1" applyFill="1" applyBorder="1" applyAlignment="1">
      <alignment horizontal="center"/>
    </xf>
    <xf numFmtId="0" fontId="5" fillId="4" borderId="17" xfId="0" applyFont="1" applyFill="1" applyBorder="1"/>
    <xf numFmtId="0" fontId="7" fillId="15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11" borderId="11" xfId="0" applyFont="1" applyFill="1" applyBorder="1"/>
    <xf numFmtId="0" fontId="6" fillId="0" borderId="12" xfId="0" applyFont="1" applyBorder="1"/>
    <xf numFmtId="0" fontId="5" fillId="9" borderId="13" xfId="0" applyFont="1" applyFill="1" applyBorder="1" applyAlignment="1"/>
    <xf numFmtId="0" fontId="5" fillId="9" borderId="14" xfId="0" applyFont="1" applyFill="1" applyBorder="1" applyAlignment="1"/>
    <xf numFmtId="0" fontId="4" fillId="0" borderId="0" xfId="2" applyFont="1" applyAlignment="1">
      <alignment vertical="top" wrapText="1"/>
    </xf>
    <xf numFmtId="0" fontId="8" fillId="0" borderId="0" xfId="0" applyFont="1"/>
    <xf numFmtId="0" fontId="4" fillId="0" borderId="0" xfId="0" applyFont="1" applyAlignment="1">
      <alignment vertical="top"/>
    </xf>
    <xf numFmtId="2" fontId="8" fillId="8" borderId="0" xfId="0" applyNumberFormat="1" applyFont="1" applyFill="1"/>
    <xf numFmtId="0" fontId="8" fillId="8" borderId="0" xfId="0" applyFont="1" applyFill="1"/>
    <xf numFmtId="0" fontId="7" fillId="17" borderId="8" xfId="3" applyFont="1" applyFill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7" fillId="13" borderId="8" xfId="3" applyFont="1" applyFill="1" applyBorder="1" applyAlignment="1">
      <alignment horizontal="center"/>
    </xf>
    <xf numFmtId="0" fontId="7" fillId="15" borderId="8" xfId="3" applyFont="1" applyFill="1" applyBorder="1" applyAlignment="1">
      <alignment horizontal="center"/>
    </xf>
    <xf numFmtId="4" fontId="4" fillId="0" borderId="8" xfId="3" applyNumberFormat="1" applyFont="1" applyBorder="1" applyAlignment="1">
      <alignment horizontal="right"/>
    </xf>
    <xf numFmtId="4" fontId="7" fillId="14" borderId="8" xfId="0" applyNumberFormat="1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4" fontId="5" fillId="3" borderId="8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11" borderId="8" xfId="0" applyNumberFormat="1" applyFont="1" applyFill="1" applyBorder="1" applyAlignment="1">
      <alignment horizontal="right"/>
    </xf>
    <xf numFmtId="4" fontId="6" fillId="11" borderId="8" xfId="0" applyNumberFormat="1" applyFont="1" applyFill="1" applyBorder="1" applyAlignment="1">
      <alignment horizontal="right"/>
    </xf>
    <xf numFmtId="164" fontId="6" fillId="11" borderId="10" xfId="0" applyNumberFormat="1" applyFont="1" applyFill="1" applyBorder="1" applyAlignment="1">
      <alignment horizontal="right"/>
    </xf>
    <xf numFmtId="164" fontId="5" fillId="14" borderId="8" xfId="0" applyNumberFormat="1" applyFont="1" applyFill="1" applyBorder="1" applyAlignment="1">
      <alignment horizontal="right"/>
    </xf>
    <xf numFmtId="4" fontId="5" fillId="14" borderId="8" xfId="0" applyNumberFormat="1" applyFont="1" applyFill="1" applyBorder="1" applyAlignment="1">
      <alignment horizontal="right"/>
    </xf>
    <xf numFmtId="164" fontId="5" fillId="14" borderId="10" xfId="0" applyNumberFormat="1" applyFont="1" applyFill="1" applyBorder="1" applyAlignment="1">
      <alignment horizontal="right"/>
    </xf>
    <xf numFmtId="4" fontId="7" fillId="13" borderId="8" xfId="0" applyNumberFormat="1" applyFont="1" applyFill="1" applyBorder="1" applyAlignment="1">
      <alignment horizontal="right"/>
    </xf>
    <xf numFmtId="164" fontId="5" fillId="13" borderId="8" xfId="0" applyNumberFormat="1" applyFont="1" applyFill="1" applyBorder="1" applyAlignment="1">
      <alignment horizontal="right"/>
    </xf>
    <xf numFmtId="4" fontId="5" fillId="13" borderId="8" xfId="0" applyNumberFormat="1" applyFont="1" applyFill="1" applyBorder="1" applyAlignment="1">
      <alignment horizontal="right"/>
    </xf>
    <xf numFmtId="164" fontId="5" fillId="13" borderId="10" xfId="0" applyNumberFormat="1" applyFont="1" applyFill="1" applyBorder="1" applyAlignment="1">
      <alignment horizontal="right"/>
    </xf>
    <xf numFmtId="4" fontId="7" fillId="15" borderId="8" xfId="0" applyNumberFormat="1" applyFont="1" applyFill="1" applyBorder="1" applyAlignment="1">
      <alignment horizontal="right"/>
    </xf>
    <xf numFmtId="164" fontId="5" fillId="16" borderId="8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4" fontId="5" fillId="6" borderId="9" xfId="0" applyNumberFormat="1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right" vertical="center" wrapText="1"/>
    </xf>
    <xf numFmtId="4" fontId="5" fillId="6" borderId="8" xfId="0" applyNumberFormat="1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right" vertical="center" wrapText="1"/>
    </xf>
    <xf numFmtId="4" fontId="7" fillId="17" borderId="8" xfId="3" applyNumberFormat="1" applyFont="1" applyFill="1" applyBorder="1" applyAlignment="1">
      <alignment horizontal="right"/>
    </xf>
    <xf numFmtId="164" fontId="5" fillId="7" borderId="8" xfId="0" applyNumberFormat="1" applyFont="1" applyFill="1" applyBorder="1" applyAlignment="1">
      <alignment horizontal="right"/>
    </xf>
    <xf numFmtId="4" fontId="5" fillId="7" borderId="8" xfId="0" applyNumberFormat="1" applyFont="1" applyFill="1" applyBorder="1" applyAlignment="1">
      <alignment horizontal="right"/>
    </xf>
    <xf numFmtId="164" fontId="5" fillId="7" borderId="10" xfId="0" applyNumberFormat="1" applyFont="1" applyFill="1" applyBorder="1" applyAlignment="1">
      <alignment horizontal="right"/>
    </xf>
    <xf numFmtId="164" fontId="6" fillId="8" borderId="8" xfId="0" applyNumberFormat="1" applyFont="1" applyFill="1" applyBorder="1" applyAlignment="1">
      <alignment horizontal="right"/>
    </xf>
    <xf numFmtId="4" fontId="6" fillId="8" borderId="8" xfId="0" applyNumberFormat="1" applyFont="1" applyFill="1" applyBorder="1" applyAlignment="1">
      <alignment horizontal="right"/>
    </xf>
    <xf numFmtId="164" fontId="6" fillId="8" borderId="10" xfId="0" applyNumberFormat="1" applyFont="1" applyFill="1" applyBorder="1" applyAlignment="1">
      <alignment horizontal="right"/>
    </xf>
    <xf numFmtId="164" fontId="5" fillId="10" borderId="10" xfId="0" applyNumberFormat="1" applyFont="1" applyFill="1" applyBorder="1" applyAlignment="1">
      <alignment horizontal="right"/>
    </xf>
    <xf numFmtId="164" fontId="6" fillId="12" borderId="8" xfId="0" applyNumberFormat="1" applyFont="1" applyFill="1" applyBorder="1" applyAlignment="1">
      <alignment horizontal="right"/>
    </xf>
    <xf numFmtId="4" fontId="7" fillId="13" borderId="8" xfId="3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164" fontId="5" fillId="4" borderId="10" xfId="0" applyNumberFormat="1" applyFont="1" applyFill="1" applyBorder="1" applyAlignment="1">
      <alignment horizontal="right"/>
    </xf>
    <xf numFmtId="4" fontId="7" fillId="15" borderId="8" xfId="3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right"/>
    </xf>
    <xf numFmtId="4" fontId="5" fillId="9" borderId="15" xfId="0" applyNumberFormat="1" applyFont="1" applyFill="1" applyBorder="1" applyAlignment="1">
      <alignment horizontal="right"/>
    </xf>
    <xf numFmtId="164" fontId="5" fillId="18" borderId="15" xfId="0" applyNumberFormat="1" applyFont="1" applyFill="1" applyBorder="1" applyAlignment="1">
      <alignment horizontal="right"/>
    </xf>
    <xf numFmtId="4" fontId="5" fillId="18" borderId="15" xfId="0" applyNumberFormat="1" applyFont="1" applyFill="1" applyBorder="1" applyAlignment="1">
      <alignment horizontal="right"/>
    </xf>
    <xf numFmtId="164" fontId="5" fillId="18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4" fontId="10" fillId="0" borderId="8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10" fillId="0" borderId="0" xfId="0" applyFont="1"/>
    <xf numFmtId="0" fontId="9" fillId="11" borderId="7" xfId="0" applyFont="1" applyFill="1" applyBorder="1" applyAlignment="1">
      <alignment vertical="center"/>
    </xf>
    <xf numFmtId="164" fontId="9" fillId="11" borderId="8" xfId="0" applyNumberFormat="1" applyFont="1" applyFill="1" applyBorder="1" applyAlignment="1">
      <alignment horizontal="right"/>
    </xf>
    <xf numFmtId="4" fontId="9" fillId="11" borderId="8" xfId="0" applyNumberFormat="1" applyFont="1" applyFill="1" applyBorder="1" applyAlignment="1">
      <alignment horizontal="right"/>
    </xf>
    <xf numFmtId="164" fontId="9" fillId="11" borderId="10" xfId="0" applyNumberFormat="1" applyFont="1" applyFill="1" applyBorder="1" applyAlignment="1">
      <alignment horizontal="right"/>
    </xf>
    <xf numFmtId="0" fontId="10" fillId="11" borderId="0" xfId="0" applyFont="1" applyFill="1"/>
    <xf numFmtId="164" fontId="9" fillId="0" borderId="8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10" fillId="0" borderId="8" xfId="3" applyFont="1" applyBorder="1" applyAlignment="1">
      <alignment horizontal="center"/>
    </xf>
    <xf numFmtId="4" fontId="10" fillId="0" borderId="8" xfId="3" applyNumberFormat="1" applyFont="1" applyBorder="1" applyAlignment="1">
      <alignment horizontal="right"/>
    </xf>
    <xf numFmtId="164" fontId="9" fillId="8" borderId="8" xfId="0" applyNumberFormat="1" applyFont="1" applyFill="1" applyBorder="1" applyAlignment="1">
      <alignment horizontal="right"/>
    </xf>
    <xf numFmtId="4" fontId="9" fillId="8" borderId="8" xfId="0" applyNumberFormat="1" applyFont="1" applyFill="1" applyBorder="1" applyAlignment="1">
      <alignment horizontal="right"/>
    </xf>
    <xf numFmtId="164" fontId="9" fillId="8" borderId="10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12" borderId="8" xfId="0" applyNumberFormat="1" applyFont="1" applyFill="1" applyBorder="1" applyAlignment="1">
      <alignment horizontal="right"/>
    </xf>
    <xf numFmtId="0" fontId="4" fillId="0" borderId="0" xfId="2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0" fontId="5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2" applyFont="1" applyAlignment="1">
      <alignment horizontal="right" vertical="top"/>
    </xf>
    <xf numFmtId="0" fontId="12" fillId="0" borderId="0" xfId="2" applyFont="1" applyAlignment="1">
      <alignment horizontal="center" vertical="top" wrapText="1"/>
    </xf>
    <xf numFmtId="0" fontId="13" fillId="14" borderId="8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13" borderId="8" xfId="0" applyFont="1" applyFill="1" applyBorder="1" applyAlignment="1">
      <alignment wrapText="1"/>
    </xf>
    <xf numFmtId="0" fontId="13" fillId="15" borderId="8" xfId="0" applyFont="1" applyFill="1" applyBorder="1" applyAlignment="1">
      <alignment wrapText="1"/>
    </xf>
    <xf numFmtId="0" fontId="15" fillId="6" borderId="8" xfId="0" applyFont="1" applyFill="1" applyBorder="1" applyAlignment="1">
      <alignment horizontal="center"/>
    </xf>
    <xf numFmtId="0" fontId="13" fillId="17" borderId="8" xfId="3" applyFont="1" applyFill="1" applyBorder="1" applyAlignment="1">
      <alignment wrapText="1"/>
    </xf>
    <xf numFmtId="0" fontId="14" fillId="0" borderId="8" xfId="3" applyFont="1" applyBorder="1" applyAlignment="1">
      <alignment wrapText="1"/>
    </xf>
    <xf numFmtId="0" fontId="12" fillId="0" borderId="8" xfId="3" applyFont="1" applyBorder="1" applyAlignment="1">
      <alignment wrapText="1"/>
    </xf>
    <xf numFmtId="0" fontId="13" fillId="13" borderId="8" xfId="3" applyFont="1" applyFill="1" applyBorder="1" applyAlignment="1">
      <alignment wrapText="1"/>
    </xf>
    <xf numFmtId="0" fontId="13" fillId="15" borderId="8" xfId="3" applyFont="1" applyFill="1" applyBorder="1" applyAlignment="1">
      <alignment wrapText="1"/>
    </xf>
  </cellXfs>
  <cellStyles count="4">
    <cellStyle name="Звичайний" xfId="0" builtinId="0"/>
    <cellStyle name="Звичайний 2" xfId="1" xr:uid="{00000000-0005-0000-0000-000000000000}"/>
    <cellStyle name="Обычный 2" xfId="2" xr:uid="{00000000-0005-0000-0000-000002000000}"/>
    <cellStyle name="Обычный 3" xfId="3" xr:uid="{00000000-0005-0000-0000-000003000000}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8"/>
  <sheetViews>
    <sheetView tabSelected="1" view="pageBreakPreview" topLeftCell="A87" zoomScale="115" zoomScaleNormal="100" zoomScaleSheetLayoutView="115" workbookViewId="0">
      <selection activeCell="I71" sqref="I71"/>
    </sheetView>
  </sheetViews>
  <sheetFormatPr defaultColWidth="9.109375" defaultRowHeight="13.8" x14ac:dyDescent="0.3"/>
  <cols>
    <col min="1" max="1" width="0.109375" style="4" bestFit="1" customWidth="1"/>
    <col min="2" max="2" width="9.33203125" style="4" bestFit="1" customWidth="1"/>
    <col min="3" max="3" width="48.109375" style="4" bestFit="1" customWidth="1"/>
    <col min="4" max="4" width="13.44140625" style="4" bestFit="1" customWidth="1"/>
    <col min="5" max="5" width="17.6640625" style="4" bestFit="1" customWidth="1"/>
    <col min="6" max="6" width="17.6640625" style="4" customWidth="1"/>
    <col min="7" max="7" width="15.44140625" style="4" bestFit="1" customWidth="1"/>
    <col min="8" max="8" width="12.33203125" style="4" bestFit="1" customWidth="1"/>
    <col min="9" max="9" width="12.6640625" style="4" bestFit="1" customWidth="1"/>
    <col min="10" max="10" width="14.5546875" style="4" customWidth="1"/>
    <col min="11" max="11" width="12" style="4" bestFit="1" customWidth="1"/>
    <col min="12" max="16384" width="9.109375" style="4"/>
  </cols>
  <sheetData>
    <row r="1" spans="1:11" ht="12.75" customHeight="1" x14ac:dyDescent="0.3">
      <c r="A1" s="1"/>
      <c r="B1" s="1"/>
      <c r="C1" s="1"/>
      <c r="D1" s="1"/>
      <c r="E1" s="1"/>
      <c r="F1" s="1"/>
      <c r="G1" s="2"/>
      <c r="H1" s="3"/>
      <c r="I1" s="3"/>
      <c r="J1" s="131" t="s">
        <v>241</v>
      </c>
      <c r="K1" s="117"/>
    </row>
    <row r="2" spans="1:11" x14ac:dyDescent="0.3">
      <c r="A2" s="1"/>
      <c r="B2" s="1"/>
      <c r="C2" s="1"/>
      <c r="D2" s="1"/>
      <c r="E2" s="1"/>
      <c r="F2" s="1"/>
      <c r="G2" s="3"/>
      <c r="H2" s="3"/>
      <c r="I2" s="3"/>
      <c r="J2" s="117"/>
      <c r="K2" s="117"/>
    </row>
    <row r="3" spans="1:11" x14ac:dyDescent="0.3">
      <c r="A3" s="1"/>
      <c r="B3" s="1"/>
      <c r="C3" s="1"/>
      <c r="D3" s="1"/>
      <c r="E3" s="1"/>
      <c r="F3" s="1"/>
      <c r="G3" s="3"/>
      <c r="H3" s="3"/>
      <c r="I3" s="3"/>
      <c r="J3" s="117"/>
      <c r="K3" s="117"/>
    </row>
    <row r="4" spans="1:11" x14ac:dyDescent="0.3">
      <c r="A4" s="1"/>
      <c r="B4" s="1"/>
      <c r="C4" s="1"/>
      <c r="D4" s="1"/>
      <c r="E4" s="1"/>
      <c r="F4" s="1"/>
      <c r="G4" s="3"/>
      <c r="H4" s="3"/>
      <c r="I4" s="3"/>
      <c r="J4" s="117"/>
      <c r="K4" s="117"/>
    </row>
    <row r="5" spans="1:11" x14ac:dyDescent="0.3">
      <c r="A5" s="1"/>
      <c r="B5" s="1"/>
      <c r="C5" s="1"/>
      <c r="D5" s="1"/>
      <c r="E5" s="1"/>
      <c r="F5" s="1"/>
      <c r="G5" s="5"/>
      <c r="H5" s="5"/>
      <c r="I5" s="5"/>
      <c r="J5" s="5"/>
      <c r="K5" s="5"/>
    </row>
    <row r="6" spans="1:11" x14ac:dyDescent="0.3">
      <c r="A6" s="118" t="s">
        <v>238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3">
      <c r="A7" s="6" t="s">
        <v>0</v>
      </c>
      <c r="B7" s="119" t="s">
        <v>0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4.4" thickBo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 t="s">
        <v>1</v>
      </c>
    </row>
    <row r="9" spans="1:11" ht="28.5" customHeight="1" x14ac:dyDescent="0.3">
      <c r="A9" s="120"/>
      <c r="B9" s="122" t="s">
        <v>2</v>
      </c>
      <c r="C9" s="124" t="s">
        <v>3</v>
      </c>
      <c r="D9" s="126" t="s">
        <v>239</v>
      </c>
      <c r="E9" s="126" t="s">
        <v>48</v>
      </c>
      <c r="F9" s="126" t="s">
        <v>4</v>
      </c>
      <c r="G9" s="126" t="s">
        <v>240</v>
      </c>
      <c r="H9" s="128" t="s">
        <v>5</v>
      </c>
      <c r="I9" s="129"/>
      <c r="J9" s="128" t="s">
        <v>49</v>
      </c>
      <c r="K9" s="130"/>
    </row>
    <row r="10" spans="1:11" ht="63" customHeight="1" x14ac:dyDescent="0.3">
      <c r="A10" s="121"/>
      <c r="B10" s="123"/>
      <c r="C10" s="125"/>
      <c r="D10" s="127"/>
      <c r="E10" s="127"/>
      <c r="F10" s="127"/>
      <c r="G10" s="127"/>
      <c r="H10" s="7" t="s">
        <v>6</v>
      </c>
      <c r="I10" s="7" t="s">
        <v>7</v>
      </c>
      <c r="J10" s="7" t="s">
        <v>8</v>
      </c>
      <c r="K10" s="8" t="s">
        <v>9</v>
      </c>
    </row>
    <row r="11" spans="1:11" ht="12" customHeight="1" x14ac:dyDescent="0.3">
      <c r="A11" s="9"/>
      <c r="B11" s="10">
        <v>1</v>
      </c>
      <c r="C11" s="10">
        <v>2</v>
      </c>
      <c r="D11" s="11">
        <v>3</v>
      </c>
      <c r="E11" s="11">
        <v>4</v>
      </c>
      <c r="F11" s="11">
        <v>5</v>
      </c>
      <c r="G11" s="11">
        <v>6</v>
      </c>
      <c r="H11" s="7" t="s">
        <v>50</v>
      </c>
      <c r="I11" s="7" t="s">
        <v>10</v>
      </c>
      <c r="J11" s="7" t="s">
        <v>51</v>
      </c>
      <c r="K11" s="8" t="s">
        <v>52</v>
      </c>
    </row>
    <row r="12" spans="1:11" ht="14.25" customHeight="1" x14ac:dyDescent="0.3">
      <c r="A12" s="9"/>
      <c r="B12" s="12"/>
      <c r="C12" s="13" t="s">
        <v>11</v>
      </c>
      <c r="D12" s="14"/>
      <c r="E12" s="14"/>
      <c r="F12" s="14"/>
      <c r="G12" s="14"/>
      <c r="H12" s="15"/>
      <c r="I12" s="15"/>
      <c r="J12" s="15"/>
      <c r="K12" s="16"/>
    </row>
    <row r="13" spans="1:11" x14ac:dyDescent="0.3">
      <c r="A13" s="9"/>
      <c r="B13" s="17" t="s">
        <v>56</v>
      </c>
      <c r="C13" s="134" t="s">
        <v>57</v>
      </c>
      <c r="D13" s="46">
        <f>D14+D22+D30+D38</f>
        <v>134410649.73000002</v>
      </c>
      <c r="E13" s="46">
        <f t="shared" ref="E13:G13" si="0">E14+E22+E30+E38</f>
        <v>191193386.09999999</v>
      </c>
      <c r="F13" s="46">
        <f t="shared" ref="F13" si="1">F14+F22+F30+F38</f>
        <v>191193386.09999999</v>
      </c>
      <c r="G13" s="46">
        <f t="shared" si="0"/>
        <v>189128448.01999998</v>
      </c>
      <c r="H13" s="47">
        <f t="shared" ref="H13:H77" si="2">G13/E13*100</f>
        <v>98.919974104690013</v>
      </c>
      <c r="I13" s="47">
        <f t="shared" ref="I13:I77" si="3">G13/F13*100</f>
        <v>98.919974104690013</v>
      </c>
      <c r="J13" s="48">
        <f>G13-D13</f>
        <v>54717798.289999962</v>
      </c>
      <c r="K13" s="49">
        <f>G13/D13*100</f>
        <v>140.70942176078711</v>
      </c>
    </row>
    <row r="14" spans="1:11" s="99" customFormat="1" ht="27.6" x14ac:dyDescent="0.3">
      <c r="A14" s="93"/>
      <c r="B14" s="94" t="s">
        <v>58</v>
      </c>
      <c r="C14" s="135" t="s">
        <v>59</v>
      </c>
      <c r="D14" s="95">
        <f>D15+D20</f>
        <v>89670160.370000005</v>
      </c>
      <c r="E14" s="95">
        <f t="shared" ref="E14:G14" si="4">E15+E20</f>
        <v>131136600</v>
      </c>
      <c r="F14" s="95">
        <f t="shared" ref="F14" si="5">F15+F20</f>
        <v>131136600</v>
      </c>
      <c r="G14" s="95">
        <f t="shared" si="4"/>
        <v>132185406.78999999</v>
      </c>
      <c r="H14" s="96">
        <f>G14/E14*100</f>
        <v>100.79978189917993</v>
      </c>
      <c r="I14" s="96">
        <f>G14/F14*100</f>
        <v>100.79978189917993</v>
      </c>
      <c r="J14" s="97">
        <f>G14-D14</f>
        <v>42515246.419999987</v>
      </c>
      <c r="K14" s="98">
        <f>G14/D14*100</f>
        <v>147.41292559818356</v>
      </c>
    </row>
    <row r="15" spans="1:11" x14ac:dyDescent="0.3">
      <c r="A15" s="18"/>
      <c r="B15" s="19" t="s">
        <v>60</v>
      </c>
      <c r="C15" s="136" t="s">
        <v>12</v>
      </c>
      <c r="D15" s="50">
        <f>D16+D17+D18+D19</f>
        <v>89670160.370000005</v>
      </c>
      <c r="E15" s="50">
        <f t="shared" ref="E15:G15" si="6">E16+E17+E18+E19</f>
        <v>131136600</v>
      </c>
      <c r="F15" s="50">
        <f t="shared" ref="F15" si="7">F16+F17+F18+F19</f>
        <v>131136600</v>
      </c>
      <c r="G15" s="50">
        <f t="shared" si="6"/>
        <v>132184726.78999999</v>
      </c>
      <c r="H15" s="51">
        <f t="shared" si="2"/>
        <v>100.79926335592046</v>
      </c>
      <c r="I15" s="51">
        <f t="shared" si="3"/>
        <v>100.79926335592046</v>
      </c>
      <c r="J15" s="52">
        <f t="shared" ref="J15:J56" si="8">G15-D15</f>
        <v>42514566.419999987</v>
      </c>
      <c r="K15" s="53">
        <f t="shared" ref="K15:K56" si="9">G15/D15*100</f>
        <v>147.41216726341847</v>
      </c>
    </row>
    <row r="16" spans="1:11" ht="40.200000000000003" x14ac:dyDescent="0.3">
      <c r="A16" s="18"/>
      <c r="B16" s="19" t="s">
        <v>61</v>
      </c>
      <c r="C16" s="136" t="s">
        <v>13</v>
      </c>
      <c r="D16" s="50">
        <v>55577219.280000001</v>
      </c>
      <c r="E16" s="50">
        <v>57299000</v>
      </c>
      <c r="F16" s="50">
        <v>57299000</v>
      </c>
      <c r="G16" s="50">
        <v>61567938.670000002</v>
      </c>
      <c r="H16" s="51">
        <f t="shared" si="2"/>
        <v>107.45028476936771</v>
      </c>
      <c r="I16" s="51">
        <f t="shared" si="3"/>
        <v>107.45028476936771</v>
      </c>
      <c r="J16" s="52">
        <f t="shared" si="8"/>
        <v>5990719.3900000006</v>
      </c>
      <c r="K16" s="53">
        <f t="shared" si="9"/>
        <v>110.77909162712612</v>
      </c>
    </row>
    <row r="17" spans="1:11" ht="66.599999999999994" x14ac:dyDescent="0.3">
      <c r="A17" s="18"/>
      <c r="B17" s="19" t="s">
        <v>62</v>
      </c>
      <c r="C17" s="136" t="s">
        <v>14</v>
      </c>
      <c r="D17" s="50">
        <v>18399164.579999998</v>
      </c>
      <c r="E17" s="50">
        <v>65624100</v>
      </c>
      <c r="F17" s="50">
        <v>65624100</v>
      </c>
      <c r="G17" s="50">
        <v>51507991.359999999</v>
      </c>
      <c r="H17" s="51">
        <f t="shared" si="2"/>
        <v>78.48944421333016</v>
      </c>
      <c r="I17" s="51">
        <f t="shared" si="3"/>
        <v>78.48944421333016</v>
      </c>
      <c r="J17" s="52">
        <f t="shared" si="8"/>
        <v>33108826.780000001</v>
      </c>
      <c r="K17" s="53">
        <f t="shared" si="9"/>
        <v>279.9474461791026</v>
      </c>
    </row>
    <row r="18" spans="1:11" ht="40.200000000000003" x14ac:dyDescent="0.3">
      <c r="A18" s="18"/>
      <c r="B18" s="19" t="s">
        <v>63</v>
      </c>
      <c r="C18" s="136" t="s">
        <v>15</v>
      </c>
      <c r="D18" s="50">
        <v>15285627.33</v>
      </c>
      <c r="E18" s="50">
        <v>7463500</v>
      </c>
      <c r="F18" s="50">
        <v>7463500</v>
      </c>
      <c r="G18" s="50">
        <v>18733290.539999999</v>
      </c>
      <c r="H18" s="51">
        <f t="shared" si="2"/>
        <v>250.99873437395323</v>
      </c>
      <c r="I18" s="51">
        <f t="shared" si="3"/>
        <v>250.99873437395323</v>
      </c>
      <c r="J18" s="52">
        <f t="shared" si="8"/>
        <v>3447663.209999999</v>
      </c>
      <c r="K18" s="53">
        <f t="shared" si="9"/>
        <v>122.55493435479433</v>
      </c>
    </row>
    <row r="19" spans="1:11" ht="27" x14ac:dyDescent="0.3">
      <c r="A19" s="18"/>
      <c r="B19" s="19" t="s">
        <v>64</v>
      </c>
      <c r="C19" s="136" t="s">
        <v>16</v>
      </c>
      <c r="D19" s="50">
        <v>408149.18</v>
      </c>
      <c r="E19" s="50">
        <v>750000</v>
      </c>
      <c r="F19" s="50">
        <v>750000</v>
      </c>
      <c r="G19" s="50">
        <v>375506.22</v>
      </c>
      <c r="H19" s="51">
        <f t="shared" si="2"/>
        <v>50.067495999999998</v>
      </c>
      <c r="I19" s="51">
        <f t="shared" si="3"/>
        <v>50.067495999999998</v>
      </c>
      <c r="J19" s="52">
        <f t="shared" si="8"/>
        <v>-32642.960000000021</v>
      </c>
      <c r="K19" s="53">
        <f t="shared" si="9"/>
        <v>92.002198803878514</v>
      </c>
    </row>
    <row r="20" spans="1:11" x14ac:dyDescent="0.3">
      <c r="A20" s="18"/>
      <c r="B20" s="19" t="s">
        <v>65</v>
      </c>
      <c r="C20" s="136" t="s">
        <v>66</v>
      </c>
      <c r="D20" s="50">
        <f>D21</f>
        <v>0</v>
      </c>
      <c r="E20" s="50">
        <f t="shared" ref="E20:G20" si="10">E21</f>
        <v>0</v>
      </c>
      <c r="F20" s="50">
        <f t="shared" si="10"/>
        <v>0</v>
      </c>
      <c r="G20" s="50">
        <f t="shared" si="10"/>
        <v>680</v>
      </c>
      <c r="H20" s="51"/>
      <c r="I20" s="51"/>
      <c r="J20" s="52">
        <f t="shared" si="8"/>
        <v>680</v>
      </c>
      <c r="K20" s="53" t="e">
        <f t="shared" si="9"/>
        <v>#DIV/0!</v>
      </c>
    </row>
    <row r="21" spans="1:11" ht="27" x14ac:dyDescent="0.3">
      <c r="A21" s="18"/>
      <c r="B21" s="19" t="s">
        <v>67</v>
      </c>
      <c r="C21" s="136" t="s">
        <v>68</v>
      </c>
      <c r="D21" s="50">
        <v>0</v>
      </c>
      <c r="E21" s="50">
        <v>0</v>
      </c>
      <c r="F21" s="50">
        <v>0</v>
      </c>
      <c r="G21" s="50">
        <v>680</v>
      </c>
      <c r="H21" s="51"/>
      <c r="I21" s="51"/>
      <c r="J21" s="52">
        <f t="shared" si="8"/>
        <v>680</v>
      </c>
      <c r="K21" s="53" t="e">
        <f t="shared" si="9"/>
        <v>#DIV/0!</v>
      </c>
    </row>
    <row r="22" spans="1:11" s="99" customFormat="1" ht="27.6" x14ac:dyDescent="0.3">
      <c r="A22" s="93"/>
      <c r="B22" s="94" t="s">
        <v>69</v>
      </c>
      <c r="C22" s="135" t="s">
        <v>70</v>
      </c>
      <c r="D22" s="95">
        <f>D23+D26+D28</f>
        <v>247395.81999999998</v>
      </c>
      <c r="E22" s="95">
        <f t="shared" ref="E22:G22" si="11">E23+E26+E28</f>
        <v>300000</v>
      </c>
      <c r="F22" s="95">
        <f t="shared" ref="F22" si="12">F23+F26+F28</f>
        <v>300000</v>
      </c>
      <c r="G22" s="95">
        <f t="shared" si="11"/>
        <v>338723.32</v>
      </c>
      <c r="H22" s="96">
        <f t="shared" si="2"/>
        <v>112.90777333333332</v>
      </c>
      <c r="I22" s="96">
        <f t="shared" si="3"/>
        <v>112.90777333333332</v>
      </c>
      <c r="J22" s="97">
        <f t="shared" si="8"/>
        <v>91327.500000000029</v>
      </c>
      <c r="K22" s="98">
        <f t="shared" si="9"/>
        <v>136.91553883165852</v>
      </c>
    </row>
    <row r="23" spans="1:11" x14ac:dyDescent="0.3">
      <c r="A23" s="18"/>
      <c r="B23" s="19" t="s">
        <v>71</v>
      </c>
      <c r="C23" s="136" t="s">
        <v>72</v>
      </c>
      <c r="D23" s="50">
        <f>D24+D25</f>
        <v>77380.899999999994</v>
      </c>
      <c r="E23" s="50">
        <f t="shared" ref="E23:G23" si="13">E24+E25</f>
        <v>165000</v>
      </c>
      <c r="F23" s="50">
        <f t="shared" ref="F23" si="14">F24+F25</f>
        <v>165000</v>
      </c>
      <c r="G23" s="50">
        <f t="shared" si="13"/>
        <v>153465.35</v>
      </c>
      <c r="H23" s="51">
        <f t="shared" si="2"/>
        <v>93.00930303030303</v>
      </c>
      <c r="I23" s="51">
        <f t="shared" si="3"/>
        <v>93.00930303030303</v>
      </c>
      <c r="J23" s="52">
        <f t="shared" si="8"/>
        <v>76084.450000000012</v>
      </c>
      <c r="K23" s="53">
        <f t="shared" si="9"/>
        <v>198.32458655818169</v>
      </c>
    </row>
    <row r="24" spans="1:11" ht="40.200000000000003" x14ac:dyDescent="0.3">
      <c r="A24" s="18"/>
      <c r="B24" s="19" t="s">
        <v>73</v>
      </c>
      <c r="C24" s="136" t="s">
        <v>74</v>
      </c>
      <c r="D24" s="50">
        <v>38066.18</v>
      </c>
      <c r="E24" s="50">
        <v>80000</v>
      </c>
      <c r="F24" s="50">
        <v>80000</v>
      </c>
      <c r="G24" s="50">
        <v>112238.91</v>
      </c>
      <c r="H24" s="51">
        <f t="shared" si="2"/>
        <v>140.29863750000001</v>
      </c>
      <c r="I24" s="51">
        <f t="shared" si="3"/>
        <v>140.29863750000001</v>
      </c>
      <c r="J24" s="52">
        <f t="shared" si="8"/>
        <v>74172.73000000001</v>
      </c>
      <c r="K24" s="53">
        <f t="shared" si="9"/>
        <v>294.8520445182574</v>
      </c>
    </row>
    <row r="25" spans="1:11" s="23" customFormat="1" ht="53.4" x14ac:dyDescent="0.3">
      <c r="A25" s="22"/>
      <c r="B25" s="19" t="s">
        <v>75</v>
      </c>
      <c r="C25" s="136" t="s">
        <v>76</v>
      </c>
      <c r="D25" s="50">
        <v>39314.720000000001</v>
      </c>
      <c r="E25" s="50">
        <v>85000</v>
      </c>
      <c r="F25" s="50">
        <v>85000</v>
      </c>
      <c r="G25" s="50">
        <v>41226.44</v>
      </c>
      <c r="H25" s="54">
        <f t="shared" si="2"/>
        <v>48.501694117647062</v>
      </c>
      <c r="I25" s="54">
        <f t="shared" si="3"/>
        <v>48.501694117647062</v>
      </c>
      <c r="J25" s="55">
        <f t="shared" si="8"/>
        <v>1911.7200000000012</v>
      </c>
      <c r="K25" s="56">
        <f t="shared" si="9"/>
        <v>104.86260616888534</v>
      </c>
    </row>
    <row r="26" spans="1:11" s="23" customFormat="1" x14ac:dyDescent="0.3">
      <c r="A26" s="22"/>
      <c r="B26" s="19" t="s">
        <v>77</v>
      </c>
      <c r="C26" s="136" t="s">
        <v>78</v>
      </c>
      <c r="D26" s="50">
        <f>D27</f>
        <v>104.65</v>
      </c>
      <c r="E26" s="50">
        <f t="shared" ref="E26:G26" si="15">E27</f>
        <v>0</v>
      </c>
      <c r="F26" s="50">
        <f t="shared" si="15"/>
        <v>0</v>
      </c>
      <c r="G26" s="50">
        <f t="shared" si="15"/>
        <v>0</v>
      </c>
      <c r="H26" s="54" t="e">
        <f t="shared" ref="H26" si="16">G26/E26*100</f>
        <v>#DIV/0!</v>
      </c>
      <c r="I26" s="54" t="e">
        <f t="shared" ref="I26" si="17">G26/F26*100</f>
        <v>#DIV/0!</v>
      </c>
      <c r="J26" s="55">
        <f t="shared" si="8"/>
        <v>-104.65</v>
      </c>
      <c r="K26" s="56">
        <f t="shared" si="9"/>
        <v>0</v>
      </c>
    </row>
    <row r="27" spans="1:11" s="23" customFormat="1" ht="27" x14ac:dyDescent="0.3">
      <c r="A27" s="22"/>
      <c r="B27" s="19" t="s">
        <v>79</v>
      </c>
      <c r="C27" s="136" t="s">
        <v>80</v>
      </c>
      <c r="D27" s="50">
        <v>104.65</v>
      </c>
      <c r="E27" s="50">
        <v>0</v>
      </c>
      <c r="F27" s="50">
        <v>0</v>
      </c>
      <c r="G27" s="50">
        <v>0</v>
      </c>
      <c r="H27" s="54" t="e">
        <f t="shared" si="2"/>
        <v>#DIV/0!</v>
      </c>
      <c r="I27" s="54" t="e">
        <f t="shared" si="3"/>
        <v>#DIV/0!</v>
      </c>
      <c r="J27" s="55">
        <f t="shared" si="8"/>
        <v>-104.65</v>
      </c>
      <c r="K27" s="56">
        <f t="shared" si="9"/>
        <v>0</v>
      </c>
    </row>
    <row r="28" spans="1:11" s="23" customFormat="1" ht="27" x14ac:dyDescent="0.3">
      <c r="A28" s="22"/>
      <c r="B28" s="19" t="s">
        <v>81</v>
      </c>
      <c r="C28" s="136" t="s">
        <v>82</v>
      </c>
      <c r="D28" s="50">
        <f>D29</f>
        <v>169910.27</v>
      </c>
      <c r="E28" s="50">
        <f t="shared" ref="E28:G28" si="18">E29</f>
        <v>135000</v>
      </c>
      <c r="F28" s="50">
        <f t="shared" si="18"/>
        <v>135000</v>
      </c>
      <c r="G28" s="50">
        <f t="shared" si="18"/>
        <v>185257.97</v>
      </c>
      <c r="H28" s="54">
        <f t="shared" si="2"/>
        <v>137.22812592592592</v>
      </c>
      <c r="I28" s="54">
        <f t="shared" si="3"/>
        <v>137.22812592592592</v>
      </c>
      <c r="J28" s="55">
        <f t="shared" si="8"/>
        <v>15347.700000000012</v>
      </c>
      <c r="K28" s="56">
        <f t="shared" si="9"/>
        <v>109.0328265619259</v>
      </c>
    </row>
    <row r="29" spans="1:11" s="23" customFormat="1" ht="27" x14ac:dyDescent="0.3">
      <c r="A29" s="22"/>
      <c r="B29" s="19" t="s">
        <v>83</v>
      </c>
      <c r="C29" s="136" t="s">
        <v>84</v>
      </c>
      <c r="D29" s="50">
        <v>169910.27</v>
      </c>
      <c r="E29" s="50">
        <v>135000</v>
      </c>
      <c r="F29" s="50">
        <v>135000</v>
      </c>
      <c r="G29" s="50">
        <v>185257.97</v>
      </c>
      <c r="H29" s="54">
        <f t="shared" si="2"/>
        <v>137.22812592592592</v>
      </c>
      <c r="I29" s="54">
        <f t="shared" si="3"/>
        <v>137.22812592592592</v>
      </c>
      <c r="J29" s="55">
        <f t="shared" si="8"/>
        <v>15347.700000000012</v>
      </c>
      <c r="K29" s="56">
        <f t="shared" si="9"/>
        <v>109.0328265619259</v>
      </c>
    </row>
    <row r="30" spans="1:11" s="104" customFormat="1" x14ac:dyDescent="0.3">
      <c r="A30" s="100"/>
      <c r="B30" s="94" t="s">
        <v>85</v>
      </c>
      <c r="C30" s="135" t="s">
        <v>86</v>
      </c>
      <c r="D30" s="95">
        <f>D31+D33+D36+D37</f>
        <v>2445785.5</v>
      </c>
      <c r="E30" s="95">
        <f t="shared" ref="E30:G30" si="19">E31+E33+E36+E37</f>
        <v>4080000</v>
      </c>
      <c r="F30" s="95">
        <f t="shared" ref="F30" si="20">F31+F33+F36+F37</f>
        <v>4080000</v>
      </c>
      <c r="G30" s="95">
        <f t="shared" si="19"/>
        <v>4645566.0199999996</v>
      </c>
      <c r="H30" s="101">
        <f t="shared" si="2"/>
        <v>113.86191225490194</v>
      </c>
      <c r="I30" s="101">
        <f t="shared" si="3"/>
        <v>113.86191225490194</v>
      </c>
      <c r="J30" s="102">
        <f t="shared" si="8"/>
        <v>2199780.5199999996</v>
      </c>
      <c r="K30" s="103">
        <f t="shared" si="9"/>
        <v>189.94167804167617</v>
      </c>
    </row>
    <row r="31" spans="1:11" s="23" customFormat="1" ht="27" x14ac:dyDescent="0.3">
      <c r="A31" s="22"/>
      <c r="B31" s="19" t="s">
        <v>87</v>
      </c>
      <c r="C31" s="136" t="s">
        <v>88</v>
      </c>
      <c r="D31" s="50">
        <f>D32</f>
        <v>90934.62</v>
      </c>
      <c r="E31" s="50">
        <f t="shared" ref="E31:G31" si="21">E32</f>
        <v>480000</v>
      </c>
      <c r="F31" s="50">
        <f t="shared" si="21"/>
        <v>480000</v>
      </c>
      <c r="G31" s="50">
        <f t="shared" si="21"/>
        <v>422049.26</v>
      </c>
      <c r="H31" s="54">
        <f t="shared" si="2"/>
        <v>87.926929166666667</v>
      </c>
      <c r="I31" s="54">
        <f t="shared" si="3"/>
        <v>87.926929166666667</v>
      </c>
      <c r="J31" s="55">
        <f t="shared" si="8"/>
        <v>331114.64</v>
      </c>
      <c r="K31" s="56">
        <f t="shared" si="9"/>
        <v>464.12385074023518</v>
      </c>
    </row>
    <row r="32" spans="1:11" s="23" customFormat="1" x14ac:dyDescent="0.3">
      <c r="A32" s="22"/>
      <c r="B32" s="19" t="s">
        <v>89</v>
      </c>
      <c r="C32" s="136" t="s">
        <v>17</v>
      </c>
      <c r="D32" s="50">
        <v>90934.62</v>
      </c>
      <c r="E32" s="50">
        <v>480000</v>
      </c>
      <c r="F32" s="50">
        <v>480000</v>
      </c>
      <c r="G32" s="50">
        <v>422049.26</v>
      </c>
      <c r="H32" s="54">
        <f t="shared" si="2"/>
        <v>87.926929166666667</v>
      </c>
      <c r="I32" s="54">
        <f t="shared" si="3"/>
        <v>87.926929166666667</v>
      </c>
      <c r="J32" s="55">
        <f t="shared" si="8"/>
        <v>331114.64</v>
      </c>
      <c r="K32" s="56">
        <f t="shared" si="9"/>
        <v>464.12385074023518</v>
      </c>
    </row>
    <row r="33" spans="1:11" s="23" customFormat="1" ht="27" x14ac:dyDescent="0.3">
      <c r="A33" s="22"/>
      <c r="B33" s="19" t="s">
        <v>90</v>
      </c>
      <c r="C33" s="136" t="s">
        <v>91</v>
      </c>
      <c r="D33" s="50">
        <f>D34</f>
        <v>460529.97</v>
      </c>
      <c r="E33" s="50">
        <f t="shared" ref="E33:F33" si="22">E34</f>
        <v>1600000</v>
      </c>
      <c r="F33" s="50">
        <f t="shared" si="22"/>
        <v>1600000</v>
      </c>
      <c r="G33" s="50">
        <v>1618594.4</v>
      </c>
      <c r="H33" s="54">
        <f t="shared" si="2"/>
        <v>101.16215</v>
      </c>
      <c r="I33" s="54">
        <f t="shared" si="3"/>
        <v>101.16215</v>
      </c>
      <c r="J33" s="55">
        <f t="shared" si="8"/>
        <v>1158064.43</v>
      </c>
      <c r="K33" s="56">
        <f t="shared" si="9"/>
        <v>351.46342375937013</v>
      </c>
    </row>
    <row r="34" spans="1:11" s="23" customFormat="1" x14ac:dyDescent="0.3">
      <c r="A34" s="22"/>
      <c r="B34" s="19" t="s">
        <v>92</v>
      </c>
      <c r="C34" s="136" t="s">
        <v>17</v>
      </c>
      <c r="D34" s="50">
        <v>460529.97</v>
      </c>
      <c r="E34" s="50">
        <v>1600000</v>
      </c>
      <c r="F34" s="50">
        <v>1600000</v>
      </c>
      <c r="G34" s="50">
        <v>1170906.02</v>
      </c>
      <c r="H34" s="54">
        <f t="shared" si="2"/>
        <v>73.181626249999994</v>
      </c>
      <c r="I34" s="54">
        <f t="shared" si="3"/>
        <v>73.181626249999994</v>
      </c>
      <c r="J34" s="55">
        <f t="shared" si="8"/>
        <v>710376.05</v>
      </c>
      <c r="K34" s="56">
        <f t="shared" si="9"/>
        <v>254.25186117637472</v>
      </c>
    </row>
    <row r="35" spans="1:11" s="23" customFormat="1" ht="66.75" hidden="1" customHeight="1" x14ac:dyDescent="0.3">
      <c r="A35" s="22"/>
      <c r="B35" s="19" t="s">
        <v>93</v>
      </c>
      <c r="C35" s="136" t="s">
        <v>94</v>
      </c>
      <c r="D35" s="50">
        <v>0</v>
      </c>
      <c r="E35" s="50">
        <v>0</v>
      </c>
      <c r="F35" s="50">
        <v>0</v>
      </c>
      <c r="G35" s="50">
        <v>0</v>
      </c>
      <c r="H35" s="54" t="e">
        <f t="shared" si="2"/>
        <v>#DIV/0!</v>
      </c>
      <c r="I35" s="54" t="e">
        <f t="shared" si="3"/>
        <v>#DIV/0!</v>
      </c>
      <c r="J35" s="55">
        <f t="shared" si="8"/>
        <v>0</v>
      </c>
      <c r="K35" s="56" t="e">
        <f t="shared" si="9"/>
        <v>#DIV/0!</v>
      </c>
    </row>
    <row r="36" spans="1:11" s="23" customFormat="1" ht="79.8" x14ac:dyDescent="0.3">
      <c r="A36" s="22"/>
      <c r="B36" s="19" t="s">
        <v>95</v>
      </c>
      <c r="C36" s="136" t="s">
        <v>96</v>
      </c>
      <c r="D36" s="50">
        <v>622796.99</v>
      </c>
      <c r="E36" s="50">
        <v>1000000</v>
      </c>
      <c r="F36" s="50">
        <v>1000000</v>
      </c>
      <c r="G36" s="50">
        <v>1221728.74</v>
      </c>
      <c r="H36" s="54">
        <f t="shared" si="2"/>
        <v>122.17287400000001</v>
      </c>
      <c r="I36" s="54">
        <f t="shared" si="3"/>
        <v>122.17287400000001</v>
      </c>
      <c r="J36" s="55">
        <f t="shared" si="8"/>
        <v>598931.75</v>
      </c>
      <c r="K36" s="56">
        <f t="shared" si="9"/>
        <v>196.16805469788798</v>
      </c>
    </row>
    <row r="37" spans="1:11" ht="53.4" x14ac:dyDescent="0.3">
      <c r="A37" s="18"/>
      <c r="B37" s="19" t="s">
        <v>97</v>
      </c>
      <c r="C37" s="136" t="s">
        <v>18</v>
      </c>
      <c r="D37" s="50">
        <v>1271523.92</v>
      </c>
      <c r="E37" s="50">
        <v>1000000</v>
      </c>
      <c r="F37" s="50">
        <v>1000000</v>
      </c>
      <c r="G37" s="50">
        <v>1383193.62</v>
      </c>
      <c r="H37" s="51">
        <f t="shared" si="2"/>
        <v>138.31936200000001</v>
      </c>
      <c r="I37" s="51">
        <f t="shared" si="3"/>
        <v>138.31936200000001</v>
      </c>
      <c r="J37" s="52">
        <f t="shared" si="8"/>
        <v>111669.70000000019</v>
      </c>
      <c r="K37" s="53">
        <f t="shared" si="9"/>
        <v>108.7823514952043</v>
      </c>
    </row>
    <row r="38" spans="1:11" s="99" customFormat="1" ht="41.4" x14ac:dyDescent="0.3">
      <c r="A38" s="93"/>
      <c r="B38" s="94" t="s">
        <v>98</v>
      </c>
      <c r="C38" s="135" t="s">
        <v>99</v>
      </c>
      <c r="D38" s="95">
        <f>D39+D50+D53</f>
        <v>42047308.040000007</v>
      </c>
      <c r="E38" s="95">
        <f t="shared" ref="E38:G38" si="23">E39+E50+E53</f>
        <v>55676786.100000001</v>
      </c>
      <c r="F38" s="95">
        <f t="shared" ref="F38" si="24">F39+F50+F53</f>
        <v>55676786.100000001</v>
      </c>
      <c r="G38" s="95">
        <f t="shared" si="23"/>
        <v>51958751.890000001</v>
      </c>
      <c r="H38" s="96">
        <f t="shared" si="2"/>
        <v>93.322110577068671</v>
      </c>
      <c r="I38" s="96">
        <f t="shared" si="3"/>
        <v>93.322110577068671</v>
      </c>
      <c r="J38" s="97">
        <f t="shared" si="8"/>
        <v>9911443.849999994</v>
      </c>
      <c r="K38" s="98">
        <f t="shared" si="9"/>
        <v>123.57212461870601</v>
      </c>
    </row>
    <row r="39" spans="1:11" x14ac:dyDescent="0.3">
      <c r="A39" s="18"/>
      <c r="B39" s="19" t="s">
        <v>100</v>
      </c>
      <c r="C39" s="136" t="s">
        <v>101</v>
      </c>
      <c r="D39" s="50">
        <f>D40+D41+D42+D43+D44+D45+D46+D47+D48+D49</f>
        <v>23978984.070000004</v>
      </c>
      <c r="E39" s="50">
        <f t="shared" ref="E39:G39" si="25">E40+E41+E42+E43+E44+E45+E46+E47+E48+E49</f>
        <v>28686000</v>
      </c>
      <c r="F39" s="50">
        <f t="shared" ref="F39" si="26">F40+F41+F42+F43+F44+F45+F46+F47+F48+F49</f>
        <v>28686000</v>
      </c>
      <c r="G39" s="50">
        <f t="shared" si="25"/>
        <v>20149810.099999998</v>
      </c>
      <c r="H39" s="51">
        <f t="shared" si="2"/>
        <v>70.242662274280136</v>
      </c>
      <c r="I39" s="51">
        <f t="shared" si="3"/>
        <v>70.242662274280136</v>
      </c>
      <c r="J39" s="52">
        <f t="shared" si="8"/>
        <v>-3829173.9700000063</v>
      </c>
      <c r="K39" s="53">
        <f t="shared" si="9"/>
        <v>84.031125093449361</v>
      </c>
    </row>
    <row r="40" spans="1:11" ht="40.200000000000003" x14ac:dyDescent="0.3">
      <c r="A40" s="18"/>
      <c r="B40" s="19" t="s">
        <v>102</v>
      </c>
      <c r="C40" s="136" t="s">
        <v>103</v>
      </c>
      <c r="D40" s="50">
        <v>16721.54</v>
      </c>
      <c r="E40" s="50">
        <v>11000</v>
      </c>
      <c r="F40" s="50">
        <v>11000</v>
      </c>
      <c r="G40" s="50">
        <v>13793.37</v>
      </c>
      <c r="H40" s="51">
        <f t="shared" si="2"/>
        <v>125.39427272727272</v>
      </c>
      <c r="I40" s="51">
        <f t="shared" si="3"/>
        <v>125.39427272727272</v>
      </c>
      <c r="J40" s="52">
        <f t="shared" si="8"/>
        <v>-2928.17</v>
      </c>
      <c r="K40" s="53">
        <f t="shared" si="9"/>
        <v>82.488634420035481</v>
      </c>
    </row>
    <row r="41" spans="1:11" ht="40.200000000000003" x14ac:dyDescent="0.3">
      <c r="A41" s="18"/>
      <c r="B41" s="19" t="s">
        <v>104</v>
      </c>
      <c r="C41" s="136" t="s">
        <v>105</v>
      </c>
      <c r="D41" s="50">
        <v>34736.57</v>
      </c>
      <c r="E41" s="50">
        <v>15000</v>
      </c>
      <c r="F41" s="50">
        <v>15000</v>
      </c>
      <c r="G41" s="50">
        <v>1246.6199999999999</v>
      </c>
      <c r="H41" s="51">
        <f t="shared" si="2"/>
        <v>8.3107999999999986</v>
      </c>
      <c r="I41" s="51">
        <f t="shared" si="3"/>
        <v>8.3107999999999986</v>
      </c>
      <c r="J41" s="52">
        <f t="shared" si="8"/>
        <v>-33489.949999999997</v>
      </c>
      <c r="K41" s="53">
        <f t="shared" si="9"/>
        <v>3.5887826575853627</v>
      </c>
    </row>
    <row r="42" spans="1:11" ht="40.200000000000003" x14ac:dyDescent="0.3">
      <c r="A42" s="18"/>
      <c r="B42" s="19" t="s">
        <v>106</v>
      </c>
      <c r="C42" s="136" t="s">
        <v>107</v>
      </c>
      <c r="D42" s="50">
        <v>945327.88</v>
      </c>
      <c r="E42" s="50">
        <v>800000</v>
      </c>
      <c r="F42" s="50">
        <v>800000</v>
      </c>
      <c r="G42" s="50">
        <v>402224.64000000001</v>
      </c>
      <c r="H42" s="51">
        <f t="shared" si="2"/>
        <v>50.278080000000003</v>
      </c>
      <c r="I42" s="51">
        <f t="shared" si="3"/>
        <v>50.278080000000003</v>
      </c>
      <c r="J42" s="52">
        <f t="shared" si="8"/>
        <v>-543103.24</v>
      </c>
      <c r="K42" s="53">
        <f t="shared" si="9"/>
        <v>42.548691148302957</v>
      </c>
    </row>
    <row r="43" spans="1:11" ht="40.200000000000003" x14ac:dyDescent="0.3">
      <c r="A43" s="18"/>
      <c r="B43" s="19" t="s">
        <v>108</v>
      </c>
      <c r="C43" s="136" t="s">
        <v>109</v>
      </c>
      <c r="D43" s="50">
        <v>1333703.96</v>
      </c>
      <c r="E43" s="50">
        <v>1300000</v>
      </c>
      <c r="F43" s="50">
        <v>1300000</v>
      </c>
      <c r="G43" s="50">
        <v>1132212.81</v>
      </c>
      <c r="H43" s="51">
        <f t="shared" si="2"/>
        <v>87.093293076923089</v>
      </c>
      <c r="I43" s="51">
        <f t="shared" si="3"/>
        <v>87.093293076923089</v>
      </c>
      <c r="J43" s="52">
        <f t="shared" si="8"/>
        <v>-201491.14999999991</v>
      </c>
      <c r="K43" s="53">
        <f t="shared" si="9"/>
        <v>84.892363219795797</v>
      </c>
    </row>
    <row r="44" spans="1:11" x14ac:dyDescent="0.3">
      <c r="A44" s="18"/>
      <c r="B44" s="19" t="s">
        <v>110</v>
      </c>
      <c r="C44" s="136" t="s">
        <v>111</v>
      </c>
      <c r="D44" s="50">
        <v>2452501.44</v>
      </c>
      <c r="E44" s="50">
        <v>5500000</v>
      </c>
      <c r="F44" s="50">
        <v>5500000</v>
      </c>
      <c r="G44" s="50">
        <v>1705295.05</v>
      </c>
      <c r="H44" s="51">
        <f t="shared" si="2"/>
        <v>31.005364545454544</v>
      </c>
      <c r="I44" s="51">
        <f t="shared" si="3"/>
        <v>31.005364545454544</v>
      </c>
      <c r="J44" s="52">
        <f t="shared" si="8"/>
        <v>-747206.3899999999</v>
      </c>
      <c r="K44" s="53">
        <f t="shared" si="9"/>
        <v>69.532886798223444</v>
      </c>
    </row>
    <row r="45" spans="1:11" x14ac:dyDescent="0.3">
      <c r="A45" s="18"/>
      <c r="B45" s="19" t="s">
        <v>112</v>
      </c>
      <c r="C45" s="136" t="s">
        <v>113</v>
      </c>
      <c r="D45" s="50">
        <v>16408595.810000001</v>
      </c>
      <c r="E45" s="50">
        <v>18000000</v>
      </c>
      <c r="F45" s="50">
        <v>18000000</v>
      </c>
      <c r="G45" s="50">
        <v>14531023.24</v>
      </c>
      <c r="H45" s="51">
        <f t="shared" si="2"/>
        <v>80.727906888888896</v>
      </c>
      <c r="I45" s="51">
        <f t="shared" si="3"/>
        <v>80.727906888888896</v>
      </c>
      <c r="J45" s="52">
        <f t="shared" si="8"/>
        <v>-1877572.5700000003</v>
      </c>
      <c r="K45" s="53">
        <f t="shared" si="9"/>
        <v>88.557384240912683</v>
      </c>
    </row>
    <row r="46" spans="1:11" x14ac:dyDescent="0.3">
      <c r="A46" s="18"/>
      <c r="B46" s="19" t="s">
        <v>114</v>
      </c>
      <c r="C46" s="136" t="s">
        <v>115</v>
      </c>
      <c r="D46" s="50">
        <v>663374.67000000004</v>
      </c>
      <c r="E46" s="50">
        <v>700000</v>
      </c>
      <c r="F46" s="50">
        <v>700000</v>
      </c>
      <c r="G46" s="50">
        <v>850878.7</v>
      </c>
      <c r="H46" s="51">
        <f t="shared" si="2"/>
        <v>121.55410000000001</v>
      </c>
      <c r="I46" s="51">
        <f t="shared" si="3"/>
        <v>121.55410000000001</v>
      </c>
      <c r="J46" s="52">
        <f t="shared" si="8"/>
        <v>187504.02999999991</v>
      </c>
      <c r="K46" s="53">
        <f t="shared" si="9"/>
        <v>128.26517780668348</v>
      </c>
    </row>
    <row r="47" spans="1:11" x14ac:dyDescent="0.3">
      <c r="A47" s="18"/>
      <c r="B47" s="19" t="s">
        <v>116</v>
      </c>
      <c r="C47" s="136" t="s">
        <v>117</v>
      </c>
      <c r="D47" s="50">
        <v>1982014.87</v>
      </c>
      <c r="E47" s="50">
        <v>2300000</v>
      </c>
      <c r="F47" s="50">
        <v>2300000</v>
      </c>
      <c r="G47" s="50">
        <v>1452718.84</v>
      </c>
      <c r="H47" s="51">
        <f t="shared" si="2"/>
        <v>63.161688695652174</v>
      </c>
      <c r="I47" s="51">
        <f t="shared" si="3"/>
        <v>63.161688695652174</v>
      </c>
      <c r="J47" s="52">
        <f t="shared" si="8"/>
        <v>-529296.03</v>
      </c>
      <c r="K47" s="53">
        <f t="shared" si="9"/>
        <v>73.295052524000496</v>
      </c>
    </row>
    <row r="48" spans="1:11" x14ac:dyDescent="0.3">
      <c r="A48" s="18"/>
      <c r="B48" s="19" t="s">
        <v>118</v>
      </c>
      <c r="C48" s="136" t="s">
        <v>119</v>
      </c>
      <c r="D48" s="50">
        <v>45833.33</v>
      </c>
      <c r="E48" s="50">
        <v>60000</v>
      </c>
      <c r="F48" s="50">
        <v>60000</v>
      </c>
      <c r="G48" s="50">
        <v>4166.83</v>
      </c>
      <c r="H48" s="51">
        <f t="shared" si="2"/>
        <v>6.9447166666666673</v>
      </c>
      <c r="I48" s="51">
        <f t="shared" si="3"/>
        <v>6.9447166666666673</v>
      </c>
      <c r="J48" s="52">
        <f t="shared" si="8"/>
        <v>-41666.5</v>
      </c>
      <c r="K48" s="53">
        <f t="shared" si="9"/>
        <v>9.0912661157284447</v>
      </c>
    </row>
    <row r="49" spans="1:11" x14ac:dyDescent="0.3">
      <c r="A49" s="18"/>
      <c r="B49" s="19" t="s">
        <v>120</v>
      </c>
      <c r="C49" s="136" t="s">
        <v>121</v>
      </c>
      <c r="D49" s="50">
        <v>96174</v>
      </c>
      <c r="E49" s="50">
        <v>0</v>
      </c>
      <c r="F49" s="50">
        <v>0</v>
      </c>
      <c r="G49" s="50">
        <v>56250</v>
      </c>
      <c r="H49" s="51" t="e">
        <f t="shared" si="2"/>
        <v>#DIV/0!</v>
      </c>
      <c r="I49" s="51" t="e">
        <f t="shared" si="3"/>
        <v>#DIV/0!</v>
      </c>
      <c r="J49" s="52">
        <f t="shared" si="8"/>
        <v>-39924</v>
      </c>
      <c r="K49" s="53">
        <f t="shared" si="9"/>
        <v>58.487740969492798</v>
      </c>
    </row>
    <row r="50" spans="1:11" x14ac:dyDescent="0.3">
      <c r="A50" s="18"/>
      <c r="B50" s="19" t="s">
        <v>122</v>
      </c>
      <c r="C50" s="136" t="s">
        <v>123</v>
      </c>
      <c r="D50" s="50">
        <f>D51+D52</f>
        <v>2051</v>
      </c>
      <c r="E50" s="50">
        <v>3500</v>
      </c>
      <c r="F50" s="50">
        <v>3500</v>
      </c>
      <c r="G50" s="50">
        <f>G51+G52</f>
        <v>-166.71</v>
      </c>
      <c r="H50" s="51">
        <f t="shared" si="2"/>
        <v>-4.7631428571428573</v>
      </c>
      <c r="I50" s="51">
        <f t="shared" si="3"/>
        <v>-4.7631428571428573</v>
      </c>
      <c r="J50" s="52">
        <f t="shared" si="8"/>
        <v>-2217.71</v>
      </c>
      <c r="K50" s="53">
        <f t="shared" si="9"/>
        <v>-8.1282301316431003</v>
      </c>
    </row>
    <row r="51" spans="1:11" x14ac:dyDescent="0.3">
      <c r="A51" s="18"/>
      <c r="B51" s="19" t="s">
        <v>124</v>
      </c>
      <c r="C51" s="136" t="s">
        <v>125</v>
      </c>
      <c r="D51" s="50">
        <v>0</v>
      </c>
      <c r="E51" s="50">
        <v>0</v>
      </c>
      <c r="F51" s="50">
        <v>0</v>
      </c>
      <c r="G51" s="50">
        <v>-166.71</v>
      </c>
      <c r="H51" s="51" t="e">
        <f t="shared" si="2"/>
        <v>#DIV/0!</v>
      </c>
      <c r="I51" s="51" t="e">
        <f t="shared" si="3"/>
        <v>#DIV/0!</v>
      </c>
      <c r="J51" s="52">
        <f t="shared" si="8"/>
        <v>-166.71</v>
      </c>
      <c r="K51" s="53" t="e">
        <f t="shared" si="9"/>
        <v>#DIV/0!</v>
      </c>
    </row>
    <row r="52" spans="1:11" x14ac:dyDescent="0.3">
      <c r="A52" s="18"/>
      <c r="B52" s="19" t="s">
        <v>126</v>
      </c>
      <c r="C52" s="136" t="s">
        <v>127</v>
      </c>
      <c r="D52" s="50">
        <v>2051</v>
      </c>
      <c r="E52" s="50">
        <v>3500</v>
      </c>
      <c r="F52" s="50">
        <v>3500</v>
      </c>
      <c r="G52" s="50">
        <v>0</v>
      </c>
      <c r="H52" s="51">
        <f t="shared" si="2"/>
        <v>0</v>
      </c>
      <c r="I52" s="51">
        <f t="shared" si="3"/>
        <v>0</v>
      </c>
      <c r="J52" s="52">
        <f t="shared" si="8"/>
        <v>-2051</v>
      </c>
      <c r="K52" s="53">
        <f t="shared" si="9"/>
        <v>0</v>
      </c>
    </row>
    <row r="53" spans="1:11" x14ac:dyDescent="0.3">
      <c r="A53" s="18"/>
      <c r="B53" s="19" t="s">
        <v>128</v>
      </c>
      <c r="C53" s="136" t="s">
        <v>129</v>
      </c>
      <c r="D53" s="50">
        <f>D54+D55+D56</f>
        <v>18066272.969999999</v>
      </c>
      <c r="E53" s="50">
        <f t="shared" ref="E53:G53" si="27">E54+E55+E56</f>
        <v>26987286.100000001</v>
      </c>
      <c r="F53" s="50">
        <f t="shared" ref="F53" si="28">F54+F55+F56</f>
        <v>26987286.100000001</v>
      </c>
      <c r="G53" s="50">
        <f t="shared" si="27"/>
        <v>31809108.5</v>
      </c>
      <c r="H53" s="51">
        <f t="shared" si="2"/>
        <v>117.86701479405149</v>
      </c>
      <c r="I53" s="51">
        <f t="shared" si="3"/>
        <v>117.86701479405149</v>
      </c>
      <c r="J53" s="52">
        <f t="shared" si="8"/>
        <v>13742835.530000001</v>
      </c>
      <c r="K53" s="53">
        <f t="shared" si="9"/>
        <v>176.06901297694719</v>
      </c>
    </row>
    <row r="54" spans="1:11" x14ac:dyDescent="0.3">
      <c r="A54" s="18"/>
      <c r="B54" s="19" t="s">
        <v>130</v>
      </c>
      <c r="C54" s="136" t="s">
        <v>131</v>
      </c>
      <c r="D54" s="50">
        <v>1024920.82</v>
      </c>
      <c r="E54" s="50">
        <v>750000</v>
      </c>
      <c r="F54" s="50">
        <v>750000</v>
      </c>
      <c r="G54" s="50">
        <v>1234159.46</v>
      </c>
      <c r="H54" s="51">
        <f t="shared" si="2"/>
        <v>164.55459466666667</v>
      </c>
      <c r="I54" s="51">
        <f t="shared" si="3"/>
        <v>164.55459466666667</v>
      </c>
      <c r="J54" s="52">
        <f t="shared" si="8"/>
        <v>209238.64</v>
      </c>
      <c r="K54" s="53">
        <f t="shared" si="9"/>
        <v>120.41510289546076</v>
      </c>
    </row>
    <row r="55" spans="1:11" x14ac:dyDescent="0.3">
      <c r="A55" s="18"/>
      <c r="B55" s="19" t="s">
        <v>132</v>
      </c>
      <c r="C55" s="136" t="s">
        <v>133</v>
      </c>
      <c r="D55" s="50">
        <v>9847684.5099999998</v>
      </c>
      <c r="E55" s="50">
        <v>12547286.1</v>
      </c>
      <c r="F55" s="50">
        <v>12547286.1</v>
      </c>
      <c r="G55" s="50">
        <v>14988906.17</v>
      </c>
      <c r="H55" s="51">
        <f t="shared" si="2"/>
        <v>119.45934802586513</v>
      </c>
      <c r="I55" s="51">
        <f t="shared" si="3"/>
        <v>119.45934802586513</v>
      </c>
      <c r="J55" s="52">
        <f t="shared" si="8"/>
        <v>5141221.66</v>
      </c>
      <c r="K55" s="53">
        <f t="shared" si="9"/>
        <v>152.20741642138574</v>
      </c>
    </row>
    <row r="56" spans="1:11" ht="53.4" x14ac:dyDescent="0.3">
      <c r="A56" s="18"/>
      <c r="B56" s="19" t="s">
        <v>134</v>
      </c>
      <c r="C56" s="136" t="s">
        <v>135</v>
      </c>
      <c r="D56" s="50">
        <v>7193667.6399999997</v>
      </c>
      <c r="E56" s="50">
        <v>13690000</v>
      </c>
      <c r="F56" s="50">
        <v>13690000</v>
      </c>
      <c r="G56" s="50">
        <v>15586042.869999999</v>
      </c>
      <c r="H56" s="51">
        <f t="shared" si="2"/>
        <v>113.84983834915997</v>
      </c>
      <c r="I56" s="51">
        <f t="shared" si="3"/>
        <v>113.84983834915997</v>
      </c>
      <c r="J56" s="52">
        <f t="shared" si="8"/>
        <v>8392375.2300000004</v>
      </c>
      <c r="K56" s="53">
        <f t="shared" si="9"/>
        <v>216.66337187076383</v>
      </c>
    </row>
    <row r="57" spans="1:11" s="21" customFormat="1" x14ac:dyDescent="0.3">
      <c r="A57" s="20"/>
      <c r="B57" s="17" t="s">
        <v>136</v>
      </c>
      <c r="C57" s="134" t="s">
        <v>137</v>
      </c>
      <c r="D57" s="46">
        <f>D58+D66+D77</f>
        <v>3930689.01</v>
      </c>
      <c r="E57" s="46">
        <f t="shared" ref="E57:G57" si="29">E58+E66+E77</f>
        <v>4120500</v>
      </c>
      <c r="F57" s="46">
        <f t="shared" ref="F57" si="30">F58+F66+F77</f>
        <v>4120500</v>
      </c>
      <c r="G57" s="46">
        <f t="shared" si="29"/>
        <v>4914903.17</v>
      </c>
      <c r="H57" s="47">
        <f t="shared" si="2"/>
        <v>119.27929062007038</v>
      </c>
      <c r="I57" s="47">
        <f t="shared" si="3"/>
        <v>119.27929062007038</v>
      </c>
      <c r="J57" s="48">
        <f t="shared" ref="J57" si="31">G57-D57</f>
        <v>984214.16000000015</v>
      </c>
      <c r="K57" s="49">
        <f t="shared" ref="K57" si="32">G57/D57*100</f>
        <v>125.03922741015832</v>
      </c>
    </row>
    <row r="58" spans="1:11" s="99" customFormat="1" x14ac:dyDescent="0.3">
      <c r="A58" s="93"/>
      <c r="B58" s="94" t="s">
        <v>138</v>
      </c>
      <c r="C58" s="135" t="s">
        <v>139</v>
      </c>
      <c r="D58" s="95">
        <f>D61</f>
        <v>258035.06</v>
      </c>
      <c r="E58" s="95">
        <f t="shared" ref="E58:G58" si="33">E61</f>
        <v>251000</v>
      </c>
      <c r="F58" s="95">
        <f t="shared" ref="F58" si="34">F61</f>
        <v>251000</v>
      </c>
      <c r="G58" s="95">
        <f t="shared" si="33"/>
        <v>950484.2300000001</v>
      </c>
      <c r="H58" s="96">
        <f t="shared" si="2"/>
        <v>378.67897609561754</v>
      </c>
      <c r="I58" s="96">
        <f t="shared" si="3"/>
        <v>378.67897609561754</v>
      </c>
      <c r="J58" s="97">
        <f>G58-D58</f>
        <v>692449.17000000016</v>
      </c>
      <c r="K58" s="98">
        <f>G58/D58*100</f>
        <v>368.35468404952417</v>
      </c>
    </row>
    <row r="59" spans="1:11" ht="66.599999999999994" hidden="1" x14ac:dyDescent="0.3">
      <c r="A59" s="18"/>
      <c r="B59" s="19" t="s">
        <v>140</v>
      </c>
      <c r="C59" s="136" t="s">
        <v>19</v>
      </c>
      <c r="D59" s="50">
        <v>0</v>
      </c>
      <c r="E59" s="50">
        <v>0</v>
      </c>
      <c r="F59" s="50">
        <v>0</v>
      </c>
      <c r="G59" s="50">
        <v>0</v>
      </c>
      <c r="H59" s="51" t="e">
        <f t="shared" si="2"/>
        <v>#DIV/0!</v>
      </c>
      <c r="I59" s="51" t="e">
        <f t="shared" si="3"/>
        <v>#DIV/0!</v>
      </c>
      <c r="J59" s="52">
        <f t="shared" ref="J59:J81" si="35">G59-D59</f>
        <v>0</v>
      </c>
      <c r="K59" s="53" t="e">
        <f t="shared" ref="K59:K81" si="36">G59/D59*100</f>
        <v>#DIV/0!</v>
      </c>
    </row>
    <row r="60" spans="1:11" ht="40.200000000000003" hidden="1" x14ac:dyDescent="0.3">
      <c r="A60" s="18"/>
      <c r="B60" s="19" t="s">
        <v>141</v>
      </c>
      <c r="C60" s="136" t="s">
        <v>20</v>
      </c>
      <c r="D60" s="50">
        <v>0</v>
      </c>
      <c r="E60" s="50">
        <v>0</v>
      </c>
      <c r="F60" s="50">
        <v>0</v>
      </c>
      <c r="G60" s="50">
        <v>0</v>
      </c>
      <c r="H60" s="51" t="e">
        <f t="shared" si="2"/>
        <v>#DIV/0!</v>
      </c>
      <c r="I60" s="51" t="e">
        <f t="shared" si="3"/>
        <v>#DIV/0!</v>
      </c>
      <c r="J60" s="52">
        <f t="shared" si="35"/>
        <v>0</v>
      </c>
      <c r="K60" s="53" t="e">
        <f t="shared" si="36"/>
        <v>#DIV/0!</v>
      </c>
    </row>
    <row r="61" spans="1:11" x14ac:dyDescent="0.3">
      <c r="A61" s="18"/>
      <c r="B61" s="19" t="s">
        <v>142</v>
      </c>
      <c r="C61" s="136" t="s">
        <v>143</v>
      </c>
      <c r="D61" s="50">
        <f>D62+D63+D64+D65</f>
        <v>258035.06</v>
      </c>
      <c r="E61" s="50">
        <f t="shared" ref="E61:G61" si="37">E62+E63+E64+E65</f>
        <v>251000</v>
      </c>
      <c r="F61" s="50">
        <f t="shared" ref="F61" si="38">F62+F63+F64+F65</f>
        <v>251000</v>
      </c>
      <c r="G61" s="50">
        <f t="shared" si="37"/>
        <v>950484.2300000001</v>
      </c>
      <c r="H61" s="51">
        <f t="shared" si="2"/>
        <v>378.67897609561754</v>
      </c>
      <c r="I61" s="51">
        <f t="shared" si="3"/>
        <v>378.67897609561754</v>
      </c>
      <c r="J61" s="52">
        <f t="shared" si="35"/>
        <v>692449.17000000016</v>
      </c>
      <c r="K61" s="53">
        <f t="shared" si="36"/>
        <v>368.35468404952417</v>
      </c>
    </row>
    <row r="62" spans="1:11" x14ac:dyDescent="0.3">
      <c r="A62" s="18"/>
      <c r="B62" s="19" t="s">
        <v>144</v>
      </c>
      <c r="C62" s="136" t="s">
        <v>143</v>
      </c>
      <c r="D62" s="50">
        <v>1074.24</v>
      </c>
      <c r="E62" s="50">
        <v>0</v>
      </c>
      <c r="F62" s="50">
        <v>0</v>
      </c>
      <c r="G62" s="50">
        <v>0</v>
      </c>
      <c r="H62" s="51"/>
      <c r="I62" s="51"/>
      <c r="J62" s="52">
        <f t="shared" si="35"/>
        <v>-1074.24</v>
      </c>
      <c r="K62" s="53">
        <f t="shared" si="36"/>
        <v>0</v>
      </c>
    </row>
    <row r="63" spans="1:11" x14ac:dyDescent="0.3">
      <c r="A63" s="18"/>
      <c r="B63" s="19" t="s">
        <v>145</v>
      </c>
      <c r="C63" s="136" t="s">
        <v>146</v>
      </c>
      <c r="D63" s="50">
        <v>179851.17</v>
      </c>
      <c r="E63" s="50">
        <v>150000</v>
      </c>
      <c r="F63" s="50">
        <v>150000</v>
      </c>
      <c r="G63" s="50">
        <v>853003.68</v>
      </c>
      <c r="H63" s="51">
        <f t="shared" si="2"/>
        <v>568.66912000000002</v>
      </c>
      <c r="I63" s="51">
        <f t="shared" si="3"/>
        <v>568.66912000000002</v>
      </c>
      <c r="J63" s="52">
        <f t="shared" si="35"/>
        <v>673152.51</v>
      </c>
      <c r="K63" s="53">
        <f t="shared" si="36"/>
        <v>474.28308639860387</v>
      </c>
    </row>
    <row r="64" spans="1:11" ht="66.599999999999994" x14ac:dyDescent="0.3">
      <c r="A64" s="18"/>
      <c r="B64" s="19" t="s">
        <v>147</v>
      </c>
      <c r="C64" s="136" t="s">
        <v>148</v>
      </c>
      <c r="D64" s="50">
        <v>75109.649999999994</v>
      </c>
      <c r="E64" s="50">
        <v>100000</v>
      </c>
      <c r="F64" s="50">
        <v>100000</v>
      </c>
      <c r="G64" s="50">
        <v>95480.55</v>
      </c>
      <c r="H64" s="51">
        <f t="shared" si="2"/>
        <v>95.480549999999994</v>
      </c>
      <c r="I64" s="51">
        <f t="shared" si="3"/>
        <v>95.480549999999994</v>
      </c>
      <c r="J64" s="52">
        <f t="shared" si="35"/>
        <v>20370.900000000009</v>
      </c>
      <c r="K64" s="53">
        <f t="shared" si="36"/>
        <v>127.12154829639069</v>
      </c>
    </row>
    <row r="65" spans="1:11" x14ac:dyDescent="0.3">
      <c r="A65" s="18"/>
      <c r="B65" s="19" t="s">
        <v>149</v>
      </c>
      <c r="C65" s="136" t="s">
        <v>21</v>
      </c>
      <c r="D65" s="50">
        <v>2000</v>
      </c>
      <c r="E65" s="50">
        <v>1000</v>
      </c>
      <c r="F65" s="50">
        <v>1000</v>
      </c>
      <c r="G65" s="50">
        <v>2000</v>
      </c>
      <c r="H65" s="51">
        <f t="shared" si="2"/>
        <v>200</v>
      </c>
      <c r="I65" s="51">
        <f t="shared" si="3"/>
        <v>200</v>
      </c>
      <c r="J65" s="52">
        <f t="shared" si="35"/>
        <v>0</v>
      </c>
      <c r="K65" s="53">
        <f t="shared" si="36"/>
        <v>100</v>
      </c>
    </row>
    <row r="66" spans="1:11" s="99" customFormat="1" ht="27.6" x14ac:dyDescent="0.3">
      <c r="A66" s="93"/>
      <c r="B66" s="94" t="s">
        <v>150</v>
      </c>
      <c r="C66" s="135" t="s">
        <v>151</v>
      </c>
      <c r="D66" s="95">
        <f>D67+D71+D73</f>
        <v>2999927.6799999997</v>
      </c>
      <c r="E66" s="95">
        <f t="shared" ref="E66:G66" si="39">E67+E71+E73</f>
        <v>3409500</v>
      </c>
      <c r="F66" s="95">
        <f t="shared" ref="F66" si="40">F67+F71+F73</f>
        <v>3409500</v>
      </c>
      <c r="G66" s="95">
        <f t="shared" si="39"/>
        <v>3515018.6300000004</v>
      </c>
      <c r="H66" s="96">
        <f t="shared" si="2"/>
        <v>103.09484176565479</v>
      </c>
      <c r="I66" s="96">
        <f t="shared" si="3"/>
        <v>103.09484176565479</v>
      </c>
      <c r="J66" s="97">
        <f t="shared" si="35"/>
        <v>515090.95000000065</v>
      </c>
      <c r="K66" s="98">
        <f t="shared" si="36"/>
        <v>117.17011224750593</v>
      </c>
    </row>
    <row r="67" spans="1:11" x14ac:dyDescent="0.3">
      <c r="A67" s="18"/>
      <c r="B67" s="19" t="s">
        <v>152</v>
      </c>
      <c r="C67" s="136" t="s">
        <v>22</v>
      </c>
      <c r="D67" s="50">
        <f>D68+D69+D70</f>
        <v>2859647.59</v>
      </c>
      <c r="E67" s="50">
        <f t="shared" ref="E67:G67" si="41">E68+E69+E70</f>
        <v>3254000</v>
      </c>
      <c r="F67" s="50">
        <f t="shared" ref="F67" si="42">F68+F69+F70</f>
        <v>3254000</v>
      </c>
      <c r="G67" s="50">
        <f t="shared" si="41"/>
        <v>3330333.85</v>
      </c>
      <c r="H67" s="51">
        <f t="shared" si="2"/>
        <v>102.3458466502766</v>
      </c>
      <c r="I67" s="51">
        <f t="shared" si="3"/>
        <v>102.3458466502766</v>
      </c>
      <c r="J67" s="52">
        <f t="shared" si="35"/>
        <v>470686.26000000024</v>
      </c>
      <c r="K67" s="53">
        <f t="shared" si="36"/>
        <v>116.45958969370768</v>
      </c>
    </row>
    <row r="68" spans="1:11" ht="40.200000000000003" x14ac:dyDescent="0.3">
      <c r="A68" s="18"/>
      <c r="B68" s="19" t="s">
        <v>153</v>
      </c>
      <c r="C68" s="136" t="s">
        <v>23</v>
      </c>
      <c r="D68" s="50">
        <v>48440</v>
      </c>
      <c r="E68" s="50">
        <v>0</v>
      </c>
      <c r="F68" s="50">
        <v>0</v>
      </c>
      <c r="G68" s="50">
        <v>67320</v>
      </c>
      <c r="H68" s="51" t="e">
        <f t="shared" si="2"/>
        <v>#DIV/0!</v>
      </c>
      <c r="I68" s="51" t="e">
        <f t="shared" si="3"/>
        <v>#DIV/0!</v>
      </c>
      <c r="J68" s="52">
        <f t="shared" si="35"/>
        <v>18880</v>
      </c>
      <c r="K68" s="53">
        <f t="shared" si="36"/>
        <v>138.97605284888522</v>
      </c>
    </row>
    <row r="69" spans="1:11" x14ac:dyDescent="0.3">
      <c r="A69" s="18"/>
      <c r="B69" s="19" t="s">
        <v>154</v>
      </c>
      <c r="C69" s="136" t="s">
        <v>24</v>
      </c>
      <c r="D69" s="50">
        <v>2100947.59</v>
      </c>
      <c r="E69" s="50">
        <v>2350000</v>
      </c>
      <c r="F69" s="50">
        <v>2350000</v>
      </c>
      <c r="G69" s="50">
        <v>2224952.85</v>
      </c>
      <c r="H69" s="51">
        <f t="shared" si="2"/>
        <v>94.678844680851071</v>
      </c>
      <c r="I69" s="51">
        <f t="shared" si="3"/>
        <v>94.678844680851071</v>
      </c>
      <c r="J69" s="52">
        <f t="shared" si="35"/>
        <v>124005.26000000024</v>
      </c>
      <c r="K69" s="53">
        <f t="shared" si="36"/>
        <v>105.90234904431864</v>
      </c>
    </row>
    <row r="70" spans="1:11" ht="27" x14ac:dyDescent="0.3">
      <c r="A70" s="18"/>
      <c r="B70" s="19" t="s">
        <v>155</v>
      </c>
      <c r="C70" s="136" t="s">
        <v>156</v>
      </c>
      <c r="D70" s="50">
        <v>710260</v>
      </c>
      <c r="E70" s="50">
        <v>904000</v>
      </c>
      <c r="F70" s="50">
        <v>904000</v>
      </c>
      <c r="G70" s="50">
        <v>1038061</v>
      </c>
      <c r="H70" s="51">
        <f t="shared" si="2"/>
        <v>114.82975663716815</v>
      </c>
      <c r="I70" s="51">
        <f t="shared" si="3"/>
        <v>114.82975663716815</v>
      </c>
      <c r="J70" s="52">
        <f t="shared" si="35"/>
        <v>327801</v>
      </c>
      <c r="K70" s="53">
        <f t="shared" si="36"/>
        <v>146.15225410413089</v>
      </c>
    </row>
    <row r="71" spans="1:11" ht="27" x14ac:dyDescent="0.3">
      <c r="A71" s="18"/>
      <c r="B71" s="19" t="s">
        <v>157</v>
      </c>
      <c r="C71" s="136" t="s">
        <v>158</v>
      </c>
      <c r="D71" s="50">
        <f>D72</f>
        <v>94015.71</v>
      </c>
      <c r="E71" s="50">
        <f t="shared" ref="E71:G71" si="43">E72</f>
        <v>90000</v>
      </c>
      <c r="F71" s="50">
        <f t="shared" si="43"/>
        <v>90000</v>
      </c>
      <c r="G71" s="50">
        <f t="shared" si="43"/>
        <v>93946.74</v>
      </c>
      <c r="H71" s="51">
        <f t="shared" si="2"/>
        <v>104.38526666666668</v>
      </c>
      <c r="I71" s="51">
        <f t="shared" si="3"/>
        <v>104.38526666666668</v>
      </c>
      <c r="J71" s="52">
        <f t="shared" si="35"/>
        <v>-68.970000000001164</v>
      </c>
      <c r="K71" s="53">
        <f t="shared" si="36"/>
        <v>99.92663992007293</v>
      </c>
    </row>
    <row r="72" spans="1:11" ht="40.200000000000003" x14ac:dyDescent="0.3">
      <c r="A72" s="18"/>
      <c r="B72" s="19" t="s">
        <v>159</v>
      </c>
      <c r="C72" s="136" t="s">
        <v>160</v>
      </c>
      <c r="D72" s="50">
        <v>94015.71</v>
      </c>
      <c r="E72" s="50">
        <v>90000</v>
      </c>
      <c r="F72" s="50">
        <v>90000</v>
      </c>
      <c r="G72" s="50">
        <v>93946.74</v>
      </c>
      <c r="H72" s="51">
        <f t="shared" si="2"/>
        <v>104.38526666666668</v>
      </c>
      <c r="I72" s="51">
        <f t="shared" si="3"/>
        <v>104.38526666666668</v>
      </c>
      <c r="J72" s="52">
        <f t="shared" si="35"/>
        <v>-68.970000000001164</v>
      </c>
      <c r="K72" s="53">
        <f t="shared" si="36"/>
        <v>99.92663992007293</v>
      </c>
    </row>
    <row r="73" spans="1:11" x14ac:dyDescent="0.3">
      <c r="A73" s="18"/>
      <c r="B73" s="19" t="s">
        <v>161</v>
      </c>
      <c r="C73" s="136" t="s">
        <v>162</v>
      </c>
      <c r="D73" s="50">
        <f>D74+D75+D76</f>
        <v>46264.38</v>
      </c>
      <c r="E73" s="50">
        <f t="shared" ref="E73:G73" si="44">E74+E75+E76</f>
        <v>65500</v>
      </c>
      <c r="F73" s="50">
        <f t="shared" ref="F73" si="45">F74+F75+F76</f>
        <v>65500</v>
      </c>
      <c r="G73" s="50">
        <f t="shared" si="44"/>
        <v>90738.040000000008</v>
      </c>
      <c r="H73" s="51">
        <f t="shared" si="2"/>
        <v>138.53135877862596</v>
      </c>
      <c r="I73" s="51">
        <f t="shared" si="3"/>
        <v>138.53135877862596</v>
      </c>
      <c r="J73" s="52">
        <f t="shared" si="35"/>
        <v>44473.660000000011</v>
      </c>
      <c r="K73" s="53">
        <f t="shared" si="36"/>
        <v>196.12937642307108</v>
      </c>
    </row>
    <row r="74" spans="1:11" ht="40.200000000000003" x14ac:dyDescent="0.3">
      <c r="A74" s="18"/>
      <c r="B74" s="19" t="s">
        <v>163</v>
      </c>
      <c r="C74" s="136" t="s">
        <v>164</v>
      </c>
      <c r="D74" s="50">
        <v>39645.03</v>
      </c>
      <c r="E74" s="50">
        <v>60000</v>
      </c>
      <c r="F74" s="50">
        <v>60000</v>
      </c>
      <c r="G74" s="50">
        <v>82685.22</v>
      </c>
      <c r="H74" s="51">
        <f t="shared" si="2"/>
        <v>137.80870000000002</v>
      </c>
      <c r="I74" s="51">
        <f t="shared" si="3"/>
        <v>137.80870000000002</v>
      </c>
      <c r="J74" s="52">
        <f t="shared" si="35"/>
        <v>43040.19</v>
      </c>
      <c r="K74" s="53">
        <f t="shared" si="36"/>
        <v>208.56389817336498</v>
      </c>
    </row>
    <row r="75" spans="1:11" x14ac:dyDescent="0.3">
      <c r="A75" s="18"/>
      <c r="B75" s="19" t="s">
        <v>165</v>
      </c>
      <c r="C75" s="136" t="s">
        <v>25</v>
      </c>
      <c r="D75" s="50">
        <v>652.35</v>
      </c>
      <c r="E75" s="50">
        <v>0</v>
      </c>
      <c r="F75" s="50">
        <v>0</v>
      </c>
      <c r="G75" s="50">
        <v>686.3</v>
      </c>
      <c r="H75" s="51" t="e">
        <f t="shared" si="2"/>
        <v>#DIV/0!</v>
      </c>
      <c r="I75" s="51" t="e">
        <f t="shared" si="3"/>
        <v>#DIV/0!</v>
      </c>
      <c r="J75" s="52">
        <f t="shared" si="35"/>
        <v>33.949999999999932</v>
      </c>
      <c r="K75" s="53">
        <f t="shared" si="36"/>
        <v>105.20426151605733</v>
      </c>
    </row>
    <row r="76" spans="1:11" ht="40.200000000000003" x14ac:dyDescent="0.3">
      <c r="A76" s="18"/>
      <c r="B76" s="19" t="s">
        <v>166</v>
      </c>
      <c r="C76" s="136" t="s">
        <v>167</v>
      </c>
      <c r="D76" s="50">
        <v>5967</v>
      </c>
      <c r="E76" s="50">
        <v>5500</v>
      </c>
      <c r="F76" s="50">
        <v>5500</v>
      </c>
      <c r="G76" s="50">
        <v>7366.52</v>
      </c>
      <c r="H76" s="51">
        <f t="shared" si="2"/>
        <v>133.93672727272727</v>
      </c>
      <c r="I76" s="51">
        <f t="shared" si="3"/>
        <v>133.93672727272727</v>
      </c>
      <c r="J76" s="52">
        <f t="shared" si="35"/>
        <v>1399.5200000000004</v>
      </c>
      <c r="K76" s="53">
        <f t="shared" si="36"/>
        <v>123.45433216021453</v>
      </c>
    </row>
    <row r="77" spans="1:11" s="99" customFormat="1" x14ac:dyDescent="0.3">
      <c r="A77" s="93"/>
      <c r="B77" s="94" t="s">
        <v>168</v>
      </c>
      <c r="C77" s="135" t="s">
        <v>169</v>
      </c>
      <c r="D77" s="95">
        <f>D78</f>
        <v>672726.27</v>
      </c>
      <c r="E77" s="95">
        <f t="shared" ref="E77:G77" si="46">E78</f>
        <v>460000</v>
      </c>
      <c r="F77" s="95">
        <f t="shared" si="46"/>
        <v>460000</v>
      </c>
      <c r="G77" s="95">
        <f t="shared" si="46"/>
        <v>449400.31</v>
      </c>
      <c r="H77" s="96">
        <f t="shared" si="2"/>
        <v>97.695719565217388</v>
      </c>
      <c r="I77" s="96">
        <f t="shared" si="3"/>
        <v>97.695719565217388</v>
      </c>
      <c r="J77" s="97">
        <f t="shared" si="35"/>
        <v>-223325.96000000002</v>
      </c>
      <c r="K77" s="98">
        <f t="shared" si="36"/>
        <v>66.802848356137474</v>
      </c>
    </row>
    <row r="78" spans="1:11" x14ac:dyDescent="0.3">
      <c r="A78" s="18"/>
      <c r="B78" s="19" t="s">
        <v>170</v>
      </c>
      <c r="C78" s="136" t="s">
        <v>143</v>
      </c>
      <c r="D78" s="50">
        <f>D79+D80</f>
        <v>672726.27</v>
      </c>
      <c r="E78" s="50">
        <f t="shared" ref="E78:G78" si="47">E79+E80</f>
        <v>460000</v>
      </c>
      <c r="F78" s="50">
        <f t="shared" ref="F78" si="48">F79+F80</f>
        <v>460000</v>
      </c>
      <c r="G78" s="50">
        <f t="shared" si="47"/>
        <v>449400.31</v>
      </c>
      <c r="H78" s="51">
        <f t="shared" ref="H78:H135" si="49">G78/E78*100</f>
        <v>97.695719565217388</v>
      </c>
      <c r="I78" s="51">
        <f t="shared" ref="I78:I83" si="50">G78/F78*100</f>
        <v>97.695719565217388</v>
      </c>
      <c r="J78" s="52">
        <f t="shared" si="35"/>
        <v>-223325.96000000002</v>
      </c>
      <c r="K78" s="53">
        <f t="shared" si="36"/>
        <v>66.802848356137474</v>
      </c>
    </row>
    <row r="79" spans="1:11" x14ac:dyDescent="0.3">
      <c r="A79" s="18"/>
      <c r="B79" s="19" t="s">
        <v>171</v>
      </c>
      <c r="C79" s="136" t="s">
        <v>143</v>
      </c>
      <c r="D79" s="50">
        <v>550878.16</v>
      </c>
      <c r="E79" s="50">
        <v>260000</v>
      </c>
      <c r="F79" s="50">
        <v>260000</v>
      </c>
      <c r="G79" s="50">
        <v>364625</v>
      </c>
      <c r="H79" s="51">
        <f t="shared" si="49"/>
        <v>140.24038461538461</v>
      </c>
      <c r="I79" s="51">
        <f t="shared" si="50"/>
        <v>140.24038461538461</v>
      </c>
      <c r="J79" s="52">
        <f t="shared" si="35"/>
        <v>-186253.16000000003</v>
      </c>
      <c r="K79" s="53">
        <f t="shared" si="36"/>
        <v>66.189772344577975</v>
      </c>
    </row>
    <row r="80" spans="1:11" ht="66.599999999999994" x14ac:dyDescent="0.3">
      <c r="A80" s="18"/>
      <c r="B80" s="19" t="s">
        <v>172</v>
      </c>
      <c r="C80" s="136" t="s">
        <v>26</v>
      </c>
      <c r="D80" s="50">
        <v>121848.11</v>
      </c>
      <c r="E80" s="50">
        <v>200000</v>
      </c>
      <c r="F80" s="50">
        <v>200000</v>
      </c>
      <c r="G80" s="50">
        <v>84775.31</v>
      </c>
      <c r="H80" s="51">
        <f t="shared" si="49"/>
        <v>42.387654999999995</v>
      </c>
      <c r="I80" s="51">
        <f t="shared" si="50"/>
        <v>42.387654999999995</v>
      </c>
      <c r="J80" s="52">
        <f t="shared" si="35"/>
        <v>-37072.800000000003</v>
      </c>
      <c r="K80" s="53">
        <f t="shared" si="36"/>
        <v>69.574579367706235</v>
      </c>
    </row>
    <row r="81" spans="1:11" s="21" customFormat="1" x14ac:dyDescent="0.3">
      <c r="A81" s="24"/>
      <c r="B81" s="17" t="s">
        <v>173</v>
      </c>
      <c r="C81" s="134" t="s">
        <v>174</v>
      </c>
      <c r="D81" s="46">
        <f>D82</f>
        <v>83396241.040000007</v>
      </c>
      <c r="E81" s="46">
        <f t="shared" ref="E81:G81" si="51">E82</f>
        <v>106947595.09999999</v>
      </c>
      <c r="F81" s="46">
        <f t="shared" si="51"/>
        <v>106947595.09999999</v>
      </c>
      <c r="G81" s="46">
        <f t="shared" si="51"/>
        <v>106917783.42</v>
      </c>
      <c r="H81" s="57">
        <f t="shared" si="49"/>
        <v>99.972124964594002</v>
      </c>
      <c r="I81" s="57">
        <f t="shared" si="50"/>
        <v>99.972124964594002</v>
      </c>
      <c r="J81" s="58">
        <f t="shared" si="35"/>
        <v>23521542.379999995</v>
      </c>
      <c r="K81" s="59">
        <f t="shared" si="36"/>
        <v>128.20455944617237</v>
      </c>
    </row>
    <row r="82" spans="1:11" s="99" customFormat="1" x14ac:dyDescent="0.3">
      <c r="A82" s="93"/>
      <c r="B82" s="94" t="s">
        <v>175</v>
      </c>
      <c r="C82" s="135" t="s">
        <v>176</v>
      </c>
      <c r="D82" s="95">
        <f>D83+D86+D92+D94+D95+D96+D97+D98+D100</f>
        <v>83396241.040000007</v>
      </c>
      <c r="E82" s="95">
        <f t="shared" ref="E82:G82" si="52">E83+E86+E92+E94+E95+E96+E97+E98+E100</f>
        <v>106947595.09999999</v>
      </c>
      <c r="F82" s="95">
        <f t="shared" si="52"/>
        <v>106947595.09999999</v>
      </c>
      <c r="G82" s="95">
        <f t="shared" si="52"/>
        <v>106917783.42</v>
      </c>
      <c r="H82" s="105">
        <f t="shared" si="49"/>
        <v>99.972124964594002</v>
      </c>
      <c r="I82" s="105">
        <f t="shared" si="50"/>
        <v>99.972124964594002</v>
      </c>
      <c r="J82" s="106">
        <f t="shared" ref="J82:J135" si="53">G82-D82</f>
        <v>23521542.379999995</v>
      </c>
      <c r="K82" s="107">
        <f t="shared" ref="K82:K135" si="54">G82/D82*100</f>
        <v>128.20455944617237</v>
      </c>
    </row>
    <row r="83" spans="1:11" x14ac:dyDescent="0.3">
      <c r="A83" s="18"/>
      <c r="B83" s="19" t="s">
        <v>177</v>
      </c>
      <c r="C83" s="136" t="s">
        <v>27</v>
      </c>
      <c r="D83" s="50">
        <f>D84+D85</f>
        <v>7745400</v>
      </c>
      <c r="E83" s="50">
        <f t="shared" ref="E83:G83" si="55">E84+E85</f>
        <v>39396400</v>
      </c>
      <c r="F83" s="50">
        <f t="shared" ref="F83" si="56">F84+F85</f>
        <v>39396400</v>
      </c>
      <c r="G83" s="50">
        <f t="shared" si="55"/>
        <v>39396400</v>
      </c>
      <c r="H83" s="51">
        <f>G83/E83*100</f>
        <v>100</v>
      </c>
      <c r="I83" s="51">
        <f t="shared" si="50"/>
        <v>100</v>
      </c>
      <c r="J83" s="52">
        <f t="shared" si="53"/>
        <v>31651000</v>
      </c>
      <c r="K83" s="53">
        <f t="shared" si="54"/>
        <v>508.64254912593287</v>
      </c>
    </row>
    <row r="84" spans="1:11" x14ac:dyDescent="0.3">
      <c r="A84" s="18"/>
      <c r="B84" s="19" t="s">
        <v>178</v>
      </c>
      <c r="C84" s="136" t="s">
        <v>179</v>
      </c>
      <c r="D84" s="50">
        <v>7745400</v>
      </c>
      <c r="E84" s="50">
        <v>36636300</v>
      </c>
      <c r="F84" s="50">
        <v>36636300</v>
      </c>
      <c r="G84" s="50">
        <v>36636300</v>
      </c>
      <c r="H84" s="51">
        <f t="shared" ref="H84:H101" si="57">G84/E84*100</f>
        <v>100</v>
      </c>
      <c r="I84" s="51">
        <f t="shared" ref="I84:I101" si="58">G84/F84*100</f>
        <v>100</v>
      </c>
      <c r="J84" s="52">
        <f t="shared" ref="J84:J101" si="59">G84-D84</f>
        <v>28890900</v>
      </c>
      <c r="K84" s="53">
        <f t="shared" ref="K84:K101" si="60">G84/D84*100</f>
        <v>473.0072042760865</v>
      </c>
    </row>
    <row r="85" spans="1:11" ht="66.599999999999994" x14ac:dyDescent="0.3">
      <c r="A85" s="18"/>
      <c r="B85" s="19" t="s">
        <v>180</v>
      </c>
      <c r="C85" s="136" t="s">
        <v>53</v>
      </c>
      <c r="D85" s="50">
        <v>0</v>
      </c>
      <c r="E85" s="50">
        <v>2760100</v>
      </c>
      <c r="F85" s="50">
        <v>2760100</v>
      </c>
      <c r="G85" s="50">
        <v>2760100</v>
      </c>
      <c r="H85" s="51">
        <f t="shared" si="57"/>
        <v>100</v>
      </c>
      <c r="I85" s="51">
        <f t="shared" si="58"/>
        <v>100</v>
      </c>
      <c r="J85" s="52">
        <f t="shared" si="59"/>
        <v>2760100</v>
      </c>
      <c r="K85" s="53" t="e">
        <f t="shared" si="60"/>
        <v>#DIV/0!</v>
      </c>
    </row>
    <row r="86" spans="1:11" x14ac:dyDescent="0.3">
      <c r="A86" s="18"/>
      <c r="B86" s="19" t="s">
        <v>181</v>
      </c>
      <c r="C86" s="136" t="s">
        <v>28</v>
      </c>
      <c r="D86" s="50">
        <f>D87+D88</f>
        <v>70812400</v>
      </c>
      <c r="E86" s="50">
        <f t="shared" ref="E86:G86" si="61">E87+E88</f>
        <v>63405400</v>
      </c>
      <c r="F86" s="50">
        <f t="shared" ref="F86" si="62">F87+F88</f>
        <v>63405400</v>
      </c>
      <c r="G86" s="50">
        <f t="shared" si="61"/>
        <v>63405400</v>
      </c>
      <c r="H86" s="51">
        <f t="shared" si="57"/>
        <v>100</v>
      </c>
      <c r="I86" s="51">
        <f t="shared" si="58"/>
        <v>100</v>
      </c>
      <c r="J86" s="52">
        <f t="shared" si="59"/>
        <v>-7407000</v>
      </c>
      <c r="K86" s="53"/>
    </row>
    <row r="87" spans="1:11" ht="27" x14ac:dyDescent="0.3">
      <c r="A87" s="18"/>
      <c r="B87" s="19" t="s">
        <v>182</v>
      </c>
      <c r="C87" s="136" t="s">
        <v>183</v>
      </c>
      <c r="D87" s="50">
        <v>70812400</v>
      </c>
      <c r="E87" s="50">
        <v>63405400</v>
      </c>
      <c r="F87" s="50">
        <v>63405400</v>
      </c>
      <c r="G87" s="50">
        <v>63405400</v>
      </c>
      <c r="H87" s="51">
        <f t="shared" si="57"/>
        <v>100</v>
      </c>
      <c r="I87" s="51">
        <f t="shared" si="58"/>
        <v>100</v>
      </c>
      <c r="J87" s="52">
        <f t="shared" si="59"/>
        <v>-7407000</v>
      </c>
      <c r="K87" s="53">
        <f t="shared" si="60"/>
        <v>89.539967576300199</v>
      </c>
    </row>
    <row r="88" spans="1:11" ht="40.200000000000003" hidden="1" x14ac:dyDescent="0.3">
      <c r="A88" s="18"/>
      <c r="B88" s="19" t="s">
        <v>184</v>
      </c>
      <c r="C88" s="136" t="s">
        <v>29</v>
      </c>
      <c r="D88" s="50">
        <v>0</v>
      </c>
      <c r="E88" s="50">
        <v>0</v>
      </c>
      <c r="F88" s="50">
        <v>0</v>
      </c>
      <c r="G88" s="50">
        <v>0</v>
      </c>
      <c r="H88" s="51" t="e">
        <f t="shared" si="57"/>
        <v>#DIV/0!</v>
      </c>
      <c r="I88" s="51" t="e">
        <f t="shared" si="58"/>
        <v>#DIV/0!</v>
      </c>
      <c r="J88" s="52">
        <f t="shared" si="59"/>
        <v>0</v>
      </c>
      <c r="K88" s="53" t="e">
        <f t="shared" si="60"/>
        <v>#DIV/0!</v>
      </c>
    </row>
    <row r="89" spans="1:11" ht="53.4" hidden="1" x14ac:dyDescent="0.3">
      <c r="A89" s="18"/>
      <c r="B89" s="19" t="s">
        <v>185</v>
      </c>
      <c r="C89" s="136" t="s">
        <v>30</v>
      </c>
      <c r="D89" s="50">
        <v>0</v>
      </c>
      <c r="E89" s="50">
        <v>0</v>
      </c>
      <c r="F89" s="50">
        <v>0</v>
      </c>
      <c r="G89" s="50">
        <v>0</v>
      </c>
      <c r="H89" s="51" t="e">
        <f t="shared" si="57"/>
        <v>#DIV/0!</v>
      </c>
      <c r="I89" s="51" t="e">
        <f t="shared" si="58"/>
        <v>#DIV/0!</v>
      </c>
      <c r="J89" s="52">
        <f t="shared" si="59"/>
        <v>0</v>
      </c>
      <c r="K89" s="53" t="e">
        <f t="shared" si="60"/>
        <v>#DIV/0!</v>
      </c>
    </row>
    <row r="90" spans="1:11" hidden="1" x14ac:dyDescent="0.3">
      <c r="A90" s="18"/>
      <c r="B90" s="19" t="s">
        <v>186</v>
      </c>
      <c r="C90" s="136" t="s">
        <v>31</v>
      </c>
      <c r="D90" s="50">
        <v>1850000</v>
      </c>
      <c r="E90" s="50">
        <v>0</v>
      </c>
      <c r="F90" s="50">
        <v>0</v>
      </c>
      <c r="G90" s="50">
        <v>0</v>
      </c>
      <c r="H90" s="51" t="e">
        <f t="shared" si="57"/>
        <v>#DIV/0!</v>
      </c>
      <c r="I90" s="51" t="e">
        <f t="shared" si="58"/>
        <v>#DIV/0!</v>
      </c>
      <c r="J90" s="52">
        <f t="shared" si="59"/>
        <v>-1850000</v>
      </c>
      <c r="K90" s="53">
        <f t="shared" si="60"/>
        <v>0</v>
      </c>
    </row>
    <row r="91" spans="1:11" ht="53.4" hidden="1" x14ac:dyDescent="0.3">
      <c r="A91" s="18"/>
      <c r="B91" s="19" t="s">
        <v>187</v>
      </c>
      <c r="C91" s="136" t="s">
        <v>32</v>
      </c>
      <c r="D91" s="50">
        <v>0</v>
      </c>
      <c r="E91" s="50">
        <v>0</v>
      </c>
      <c r="F91" s="50">
        <v>0</v>
      </c>
      <c r="G91" s="50">
        <v>0</v>
      </c>
      <c r="H91" s="51" t="e">
        <f t="shared" si="57"/>
        <v>#DIV/0!</v>
      </c>
      <c r="I91" s="51" t="e">
        <f t="shared" si="58"/>
        <v>#DIV/0!</v>
      </c>
      <c r="J91" s="52">
        <f t="shared" si="59"/>
        <v>0</v>
      </c>
      <c r="K91" s="53" t="e">
        <f t="shared" si="60"/>
        <v>#DIV/0!</v>
      </c>
    </row>
    <row r="92" spans="1:11" ht="66.599999999999994" x14ac:dyDescent="0.3">
      <c r="A92" s="18"/>
      <c r="B92" s="19" t="s">
        <v>188</v>
      </c>
      <c r="C92" s="136" t="s">
        <v>33</v>
      </c>
      <c r="D92" s="50">
        <v>1850000</v>
      </c>
      <c r="E92" s="50">
        <v>0</v>
      </c>
      <c r="F92" s="50">
        <v>0</v>
      </c>
      <c r="G92" s="50">
        <v>0</v>
      </c>
      <c r="H92" s="51" t="e">
        <f t="shared" si="57"/>
        <v>#DIV/0!</v>
      </c>
      <c r="I92" s="51" t="e">
        <f t="shared" si="58"/>
        <v>#DIV/0!</v>
      </c>
      <c r="J92" s="52">
        <f t="shared" si="59"/>
        <v>-1850000</v>
      </c>
      <c r="K92" s="53">
        <f t="shared" si="60"/>
        <v>0</v>
      </c>
    </row>
    <row r="93" spans="1:11" ht="27" hidden="1" x14ac:dyDescent="0.3">
      <c r="A93" s="18"/>
      <c r="B93" s="19" t="s">
        <v>189</v>
      </c>
      <c r="C93" s="136" t="s">
        <v>34</v>
      </c>
      <c r="D93" s="50">
        <v>2294962.2999999998</v>
      </c>
      <c r="E93" s="50">
        <v>3975859.1</v>
      </c>
      <c r="F93" s="50">
        <v>3975859.1</v>
      </c>
      <c r="G93" s="50">
        <v>1526877.1</v>
      </c>
      <c r="H93" s="51">
        <f t="shared" si="57"/>
        <v>38.40370248533204</v>
      </c>
      <c r="I93" s="51">
        <f t="shared" si="58"/>
        <v>38.40370248533204</v>
      </c>
      <c r="J93" s="52">
        <f t="shared" si="59"/>
        <v>-768085.19999999972</v>
      </c>
      <c r="K93" s="53">
        <f t="shared" si="60"/>
        <v>66.531685509605111</v>
      </c>
    </row>
    <row r="94" spans="1:11" ht="66.599999999999994" x14ac:dyDescent="0.3">
      <c r="A94" s="18"/>
      <c r="B94" s="19" t="s">
        <v>190</v>
      </c>
      <c r="C94" s="136" t="s">
        <v>54</v>
      </c>
      <c r="D94" s="50">
        <v>0</v>
      </c>
      <c r="E94" s="50">
        <v>2029238</v>
      </c>
      <c r="F94" s="50">
        <v>2029238</v>
      </c>
      <c r="G94" s="50">
        <v>2029238</v>
      </c>
      <c r="H94" s="51">
        <f t="shared" si="57"/>
        <v>100</v>
      </c>
      <c r="I94" s="51">
        <f t="shared" si="58"/>
        <v>100</v>
      </c>
      <c r="J94" s="52">
        <f t="shared" si="59"/>
        <v>2029238</v>
      </c>
      <c r="K94" s="53" t="e">
        <f t="shared" si="60"/>
        <v>#DIV/0!</v>
      </c>
    </row>
    <row r="95" spans="1:11" ht="40.200000000000003" x14ac:dyDescent="0.3">
      <c r="A95" s="18"/>
      <c r="B95" s="19" t="s">
        <v>191</v>
      </c>
      <c r="C95" s="136" t="s">
        <v>35</v>
      </c>
      <c r="D95" s="50">
        <v>1216150</v>
      </c>
      <c r="E95" s="50">
        <v>1275000</v>
      </c>
      <c r="F95" s="50">
        <v>1275000</v>
      </c>
      <c r="G95" s="50">
        <v>1275000</v>
      </c>
      <c r="H95" s="51">
        <f t="shared" si="57"/>
        <v>100</v>
      </c>
      <c r="I95" s="51">
        <f t="shared" si="58"/>
        <v>100</v>
      </c>
      <c r="J95" s="52">
        <f t="shared" si="59"/>
        <v>58850</v>
      </c>
      <c r="K95" s="53">
        <f t="shared" si="60"/>
        <v>104.83904123668954</v>
      </c>
    </row>
    <row r="96" spans="1:11" ht="40.200000000000003" x14ac:dyDescent="0.3">
      <c r="A96" s="18"/>
      <c r="B96" s="19" t="s">
        <v>192</v>
      </c>
      <c r="C96" s="136" t="s">
        <v>36</v>
      </c>
      <c r="D96" s="50">
        <v>333100</v>
      </c>
      <c r="E96" s="50">
        <v>244080</v>
      </c>
      <c r="F96" s="50">
        <v>244080</v>
      </c>
      <c r="G96" s="50">
        <v>244080</v>
      </c>
      <c r="H96" s="51">
        <f t="shared" si="57"/>
        <v>100</v>
      </c>
      <c r="I96" s="51">
        <f t="shared" si="58"/>
        <v>100</v>
      </c>
      <c r="J96" s="52">
        <f t="shared" si="59"/>
        <v>-89020</v>
      </c>
      <c r="K96" s="53">
        <f t="shared" si="60"/>
        <v>73.275292704893431</v>
      </c>
    </row>
    <row r="97" spans="1:11" ht="53.4" x14ac:dyDescent="0.3">
      <c r="A97" s="18"/>
      <c r="B97" s="19" t="s">
        <v>193</v>
      </c>
      <c r="C97" s="136" t="s">
        <v>194</v>
      </c>
      <c r="D97" s="50">
        <v>0</v>
      </c>
      <c r="E97" s="50">
        <v>0</v>
      </c>
      <c r="F97" s="50">
        <v>0</v>
      </c>
      <c r="G97" s="50">
        <v>0</v>
      </c>
      <c r="H97" s="51" t="e">
        <f t="shared" si="57"/>
        <v>#DIV/0!</v>
      </c>
      <c r="I97" s="51" t="e">
        <f t="shared" si="58"/>
        <v>#DIV/0!</v>
      </c>
      <c r="J97" s="52">
        <f t="shared" si="59"/>
        <v>0</v>
      </c>
      <c r="K97" s="53" t="e">
        <f t="shared" si="60"/>
        <v>#DIV/0!</v>
      </c>
    </row>
    <row r="98" spans="1:11" x14ac:dyDescent="0.3">
      <c r="A98" s="18"/>
      <c r="B98" s="19" t="s">
        <v>195</v>
      </c>
      <c r="C98" s="136" t="s">
        <v>37</v>
      </c>
      <c r="D98" s="50">
        <v>1439191.04</v>
      </c>
      <c r="E98" s="50">
        <v>520377.1</v>
      </c>
      <c r="F98" s="50">
        <v>520377.1</v>
      </c>
      <c r="G98" s="50">
        <v>513717.02</v>
      </c>
      <c r="H98" s="51">
        <f t="shared" si="57"/>
        <v>98.720143526684794</v>
      </c>
      <c r="I98" s="51">
        <f t="shared" si="58"/>
        <v>98.720143526684794</v>
      </c>
      <c r="J98" s="52">
        <f t="shared" si="59"/>
        <v>-925474.02</v>
      </c>
      <c r="K98" s="53">
        <f t="shared" si="60"/>
        <v>35.694845626609798</v>
      </c>
    </row>
    <row r="99" spans="1:11" ht="40.200000000000003" hidden="1" x14ac:dyDescent="0.3">
      <c r="A99" s="18"/>
      <c r="B99" s="19" t="s">
        <v>196</v>
      </c>
      <c r="C99" s="136" t="s">
        <v>197</v>
      </c>
      <c r="D99" s="50">
        <v>0</v>
      </c>
      <c r="E99" s="50">
        <v>0</v>
      </c>
      <c r="F99" s="50">
        <v>0</v>
      </c>
      <c r="G99" s="50">
        <v>0</v>
      </c>
      <c r="H99" s="51" t="e">
        <f t="shared" si="57"/>
        <v>#DIV/0!</v>
      </c>
      <c r="I99" s="51" t="e">
        <f t="shared" si="58"/>
        <v>#DIV/0!</v>
      </c>
      <c r="J99" s="52">
        <f t="shared" si="59"/>
        <v>0</v>
      </c>
      <c r="K99" s="53" t="e">
        <f t="shared" si="60"/>
        <v>#DIV/0!</v>
      </c>
    </row>
    <row r="100" spans="1:11" ht="53.4" x14ac:dyDescent="0.3">
      <c r="A100" s="18"/>
      <c r="B100" s="19" t="s">
        <v>198</v>
      </c>
      <c r="C100" s="136" t="s">
        <v>55</v>
      </c>
      <c r="D100" s="50">
        <v>0</v>
      </c>
      <c r="E100" s="50">
        <v>77100</v>
      </c>
      <c r="F100" s="50">
        <v>77100</v>
      </c>
      <c r="G100" s="50">
        <v>53948.4</v>
      </c>
      <c r="H100" s="51">
        <f t="shared" si="57"/>
        <v>69.971984435797665</v>
      </c>
      <c r="I100" s="51">
        <f t="shared" si="58"/>
        <v>69.971984435797665</v>
      </c>
      <c r="J100" s="52">
        <f t="shared" si="59"/>
        <v>53948.4</v>
      </c>
      <c r="K100" s="53" t="e">
        <f t="shared" si="60"/>
        <v>#DIV/0!</v>
      </c>
    </row>
    <row r="101" spans="1:11" s="21" customFormat="1" x14ac:dyDescent="0.3">
      <c r="A101" s="25"/>
      <c r="B101" s="26" t="s">
        <v>199</v>
      </c>
      <c r="C101" s="137" t="s">
        <v>200</v>
      </c>
      <c r="D101" s="60">
        <f>D13+D57</f>
        <v>138341338.74000001</v>
      </c>
      <c r="E101" s="60">
        <f t="shared" ref="E101:G101" si="63">E13+E57</f>
        <v>195313886.09999999</v>
      </c>
      <c r="F101" s="60">
        <f t="shared" ref="F101" si="64">F13+F57</f>
        <v>195313886.09999999</v>
      </c>
      <c r="G101" s="60">
        <f t="shared" si="63"/>
        <v>194043351.18999997</v>
      </c>
      <c r="H101" s="61">
        <f t="shared" si="57"/>
        <v>99.349490742634899</v>
      </c>
      <c r="I101" s="61">
        <f t="shared" si="58"/>
        <v>99.349490742634899</v>
      </c>
      <c r="J101" s="62">
        <f t="shared" si="59"/>
        <v>55702012.449999958</v>
      </c>
      <c r="K101" s="63">
        <f t="shared" si="60"/>
        <v>140.26418491922132</v>
      </c>
    </row>
    <row r="102" spans="1:11" s="21" customFormat="1" x14ac:dyDescent="0.3">
      <c r="A102" s="27" t="s">
        <v>38</v>
      </c>
      <c r="B102" s="28" t="s">
        <v>199</v>
      </c>
      <c r="C102" s="138" t="s">
        <v>201</v>
      </c>
      <c r="D102" s="64">
        <f>D13+D57+D81</f>
        <v>221737579.78000003</v>
      </c>
      <c r="E102" s="64">
        <f t="shared" ref="E102:G102" si="65">E13+E57+E81</f>
        <v>302261481.19999999</v>
      </c>
      <c r="F102" s="64">
        <f t="shared" ref="F102" si="66">F13+F57+F81</f>
        <v>302261481.19999999</v>
      </c>
      <c r="G102" s="64">
        <f t="shared" si="65"/>
        <v>300961134.60999995</v>
      </c>
      <c r="H102" s="65">
        <f t="shared" si="49"/>
        <v>99.56979414484519</v>
      </c>
      <c r="I102" s="65">
        <f t="shared" ref="I102:I135" si="67">G102/F102*100</f>
        <v>99.56979414484519</v>
      </c>
      <c r="J102" s="66">
        <f t="shared" si="53"/>
        <v>79223554.829999924</v>
      </c>
      <c r="K102" s="67">
        <f t="shared" si="54"/>
        <v>135.72851968015644</v>
      </c>
    </row>
    <row r="103" spans="1:11" ht="14.25" customHeight="1" x14ac:dyDescent="0.3">
      <c r="A103" s="9"/>
      <c r="B103" s="29"/>
      <c r="C103" s="139" t="s">
        <v>39</v>
      </c>
      <c r="D103" s="68"/>
      <c r="E103" s="68"/>
      <c r="F103" s="68"/>
      <c r="G103" s="68"/>
      <c r="H103" s="69"/>
      <c r="I103" s="69"/>
      <c r="J103" s="70"/>
      <c r="K103" s="71"/>
    </row>
    <row r="104" spans="1:11" x14ac:dyDescent="0.3">
      <c r="A104" s="30"/>
      <c r="B104" s="41" t="s">
        <v>56</v>
      </c>
      <c r="C104" s="140" t="s">
        <v>57</v>
      </c>
      <c r="D104" s="72">
        <f>D105</f>
        <v>89426.209999999992</v>
      </c>
      <c r="E104" s="72">
        <f t="shared" ref="E104:G104" si="68">E105</f>
        <v>120000</v>
      </c>
      <c r="F104" s="72">
        <f t="shared" si="68"/>
        <v>120000</v>
      </c>
      <c r="G104" s="72">
        <f t="shared" si="68"/>
        <v>108173.87</v>
      </c>
      <c r="H104" s="73">
        <f t="shared" si="49"/>
        <v>90.144891666666666</v>
      </c>
      <c r="I104" s="73">
        <f t="shared" si="67"/>
        <v>90.144891666666666</v>
      </c>
      <c r="J104" s="74">
        <f t="shared" si="53"/>
        <v>18747.660000000003</v>
      </c>
      <c r="K104" s="75">
        <f t="shared" si="54"/>
        <v>120.96439064117781</v>
      </c>
    </row>
    <row r="105" spans="1:11" s="99" customFormat="1" x14ac:dyDescent="0.3">
      <c r="A105" s="108"/>
      <c r="B105" s="109" t="s">
        <v>202</v>
      </c>
      <c r="C105" s="141" t="s">
        <v>203</v>
      </c>
      <c r="D105" s="110">
        <f>D106</f>
        <v>89426.209999999992</v>
      </c>
      <c r="E105" s="110">
        <f t="shared" ref="E105:G105" si="69">E106</f>
        <v>120000</v>
      </c>
      <c r="F105" s="110">
        <f t="shared" si="69"/>
        <v>120000</v>
      </c>
      <c r="G105" s="110">
        <f t="shared" si="69"/>
        <v>108173.87</v>
      </c>
      <c r="H105" s="111">
        <f t="shared" si="49"/>
        <v>90.144891666666666</v>
      </c>
      <c r="I105" s="111">
        <f t="shared" si="67"/>
        <v>90.144891666666666</v>
      </c>
      <c r="J105" s="112">
        <f t="shared" si="53"/>
        <v>18747.660000000003</v>
      </c>
      <c r="K105" s="113">
        <f t="shared" si="54"/>
        <v>120.96439064117781</v>
      </c>
    </row>
    <row r="106" spans="1:11" x14ac:dyDescent="0.3">
      <c r="A106" s="30"/>
      <c r="B106" s="42" t="s">
        <v>204</v>
      </c>
      <c r="C106" s="142" t="s">
        <v>205</v>
      </c>
      <c r="D106" s="45">
        <f>D107+D108</f>
        <v>89426.209999999992</v>
      </c>
      <c r="E106" s="45">
        <f t="shared" ref="E106:G106" si="70">E107+E108</f>
        <v>120000</v>
      </c>
      <c r="F106" s="45">
        <f t="shared" ref="F106" si="71">F107+F108</f>
        <v>120000</v>
      </c>
      <c r="G106" s="45">
        <f t="shared" si="70"/>
        <v>108173.87</v>
      </c>
      <c r="H106" s="76">
        <f t="shared" ref="H106:H108" si="72">G106/E106*100</f>
        <v>90.144891666666666</v>
      </c>
      <c r="I106" s="76">
        <f t="shared" ref="I106:I108" si="73">G106/F106*100</f>
        <v>90.144891666666666</v>
      </c>
      <c r="J106" s="77">
        <f t="shared" ref="J106:J108" si="74">G106-D106</f>
        <v>18747.660000000003</v>
      </c>
      <c r="K106" s="78">
        <f t="shared" ref="K106:K108" si="75">G106/D106*100</f>
        <v>120.96439064117781</v>
      </c>
    </row>
    <row r="107" spans="1:11" ht="53.4" x14ac:dyDescent="0.3">
      <c r="A107" s="30"/>
      <c r="B107" s="42" t="s">
        <v>206</v>
      </c>
      <c r="C107" s="142" t="s">
        <v>40</v>
      </c>
      <c r="D107" s="45">
        <v>48122.17</v>
      </c>
      <c r="E107" s="45">
        <v>68000</v>
      </c>
      <c r="F107" s="45">
        <v>68000</v>
      </c>
      <c r="G107" s="45">
        <v>48634.35</v>
      </c>
      <c r="H107" s="76">
        <f t="shared" si="72"/>
        <v>71.52110294117648</v>
      </c>
      <c r="I107" s="76">
        <f t="shared" si="73"/>
        <v>71.52110294117648</v>
      </c>
      <c r="J107" s="77">
        <f t="shared" si="74"/>
        <v>512.18000000000029</v>
      </c>
      <c r="K107" s="78">
        <f t="shared" si="75"/>
        <v>101.06433271816296</v>
      </c>
    </row>
    <row r="108" spans="1:11" ht="53.4" x14ac:dyDescent="0.3">
      <c r="A108" s="30"/>
      <c r="B108" s="42" t="s">
        <v>207</v>
      </c>
      <c r="C108" s="142" t="s">
        <v>208</v>
      </c>
      <c r="D108" s="45">
        <v>41304.04</v>
      </c>
      <c r="E108" s="45">
        <v>52000</v>
      </c>
      <c r="F108" s="45">
        <v>52000</v>
      </c>
      <c r="G108" s="45">
        <v>59539.519999999997</v>
      </c>
      <c r="H108" s="76">
        <f t="shared" si="72"/>
        <v>114.49907692307693</v>
      </c>
      <c r="I108" s="76">
        <f t="shared" si="73"/>
        <v>114.49907692307693</v>
      </c>
      <c r="J108" s="77">
        <f t="shared" si="74"/>
        <v>18235.479999999996</v>
      </c>
      <c r="K108" s="78">
        <f t="shared" si="75"/>
        <v>144.14938587121259</v>
      </c>
    </row>
    <row r="109" spans="1:11" x14ac:dyDescent="0.3">
      <c r="A109" s="30"/>
      <c r="B109" s="41" t="s">
        <v>136</v>
      </c>
      <c r="C109" s="140" t="s">
        <v>137</v>
      </c>
      <c r="D109" s="72">
        <f>D110+D114</f>
        <v>16140129.520000001</v>
      </c>
      <c r="E109" s="72">
        <f>E110+E114</f>
        <v>29965609.5</v>
      </c>
      <c r="F109" s="72">
        <f>F110+F114</f>
        <v>29965609.5</v>
      </c>
      <c r="G109" s="72">
        <f t="shared" ref="G109" si="76">G110+G114</f>
        <v>30309671.620000001</v>
      </c>
      <c r="H109" s="73">
        <f t="shared" si="49"/>
        <v>101.14818996089501</v>
      </c>
      <c r="I109" s="73">
        <f t="shared" si="67"/>
        <v>101.14818996089501</v>
      </c>
      <c r="J109" s="74">
        <f t="shared" si="53"/>
        <v>14169542.1</v>
      </c>
      <c r="K109" s="75">
        <f t="shared" si="54"/>
        <v>187.7907583234809</v>
      </c>
    </row>
    <row r="110" spans="1:11" s="99" customFormat="1" x14ac:dyDescent="0.3">
      <c r="A110" s="108"/>
      <c r="B110" s="109" t="s">
        <v>168</v>
      </c>
      <c r="C110" s="141" t="s">
        <v>169</v>
      </c>
      <c r="D110" s="110">
        <f>D111</f>
        <v>83786.98</v>
      </c>
      <c r="E110" s="110">
        <f t="shared" ref="E110:G111" si="77">E111</f>
        <v>84000</v>
      </c>
      <c r="F110" s="110">
        <f t="shared" si="77"/>
        <v>84000</v>
      </c>
      <c r="G110" s="110">
        <f t="shared" si="77"/>
        <v>28828.76</v>
      </c>
      <c r="H110" s="111">
        <f t="shared" si="49"/>
        <v>34.31995238095238</v>
      </c>
      <c r="I110" s="111">
        <f t="shared" si="67"/>
        <v>34.31995238095238</v>
      </c>
      <c r="J110" s="112">
        <f t="shared" si="53"/>
        <v>-54958.22</v>
      </c>
      <c r="K110" s="113">
        <f t="shared" si="54"/>
        <v>34.407207420532401</v>
      </c>
    </row>
    <row r="111" spans="1:11" x14ac:dyDescent="0.3">
      <c r="A111" s="30"/>
      <c r="B111" s="42" t="s">
        <v>170</v>
      </c>
      <c r="C111" s="142" t="s">
        <v>143</v>
      </c>
      <c r="D111" s="45">
        <f>D112</f>
        <v>83786.98</v>
      </c>
      <c r="E111" s="45">
        <f t="shared" si="77"/>
        <v>84000</v>
      </c>
      <c r="F111" s="45">
        <f t="shared" si="77"/>
        <v>84000</v>
      </c>
      <c r="G111" s="45">
        <f t="shared" si="77"/>
        <v>28828.76</v>
      </c>
      <c r="H111" s="76">
        <f t="shared" ref="H111:H122" si="78">G111/E111*100</f>
        <v>34.31995238095238</v>
      </c>
      <c r="I111" s="76">
        <f t="shared" ref="I111:I122" si="79">G111/F111*100</f>
        <v>34.31995238095238</v>
      </c>
      <c r="J111" s="77">
        <f t="shared" ref="J111:J122" si="80">G111-D111</f>
        <v>-54958.22</v>
      </c>
      <c r="K111" s="78">
        <f t="shared" ref="K111:K122" si="81">G111/D111*100</f>
        <v>34.407207420532401</v>
      </c>
    </row>
    <row r="112" spans="1:11" ht="40.200000000000003" x14ac:dyDescent="0.3">
      <c r="A112" s="30"/>
      <c r="B112" s="42" t="s">
        <v>209</v>
      </c>
      <c r="C112" s="142" t="s">
        <v>210</v>
      </c>
      <c r="D112" s="45">
        <v>83786.98</v>
      </c>
      <c r="E112" s="45">
        <v>84000</v>
      </c>
      <c r="F112" s="45">
        <v>84000</v>
      </c>
      <c r="G112" s="45">
        <v>28828.76</v>
      </c>
      <c r="H112" s="76">
        <f t="shared" si="78"/>
        <v>34.31995238095238</v>
      </c>
      <c r="I112" s="76">
        <f t="shared" si="79"/>
        <v>34.31995238095238</v>
      </c>
      <c r="J112" s="77">
        <f t="shared" si="80"/>
        <v>-54958.22</v>
      </c>
      <c r="K112" s="78">
        <f t="shared" si="81"/>
        <v>34.407207420532401</v>
      </c>
    </row>
    <row r="113" spans="1:11" ht="25.5" hidden="1" customHeight="1" x14ac:dyDescent="0.3">
      <c r="A113" s="30"/>
      <c r="B113" s="42" t="s">
        <v>211</v>
      </c>
      <c r="C113" s="142" t="s">
        <v>41</v>
      </c>
      <c r="D113" s="45">
        <v>0</v>
      </c>
      <c r="E113" s="45">
        <v>0</v>
      </c>
      <c r="F113" s="45">
        <v>0</v>
      </c>
      <c r="G113" s="45">
        <v>0</v>
      </c>
      <c r="H113" s="76" t="e">
        <f t="shared" si="78"/>
        <v>#DIV/0!</v>
      </c>
      <c r="I113" s="76" t="e">
        <f t="shared" si="79"/>
        <v>#DIV/0!</v>
      </c>
      <c r="J113" s="77">
        <f t="shared" si="80"/>
        <v>0</v>
      </c>
      <c r="K113" s="78" t="e">
        <f t="shared" si="81"/>
        <v>#DIV/0!</v>
      </c>
    </row>
    <row r="114" spans="1:11" s="99" customFormat="1" x14ac:dyDescent="0.3">
      <c r="A114" s="108"/>
      <c r="B114" s="109" t="s">
        <v>212</v>
      </c>
      <c r="C114" s="141" t="s">
        <v>213</v>
      </c>
      <c r="D114" s="110">
        <f>D115+D120</f>
        <v>16056342.540000001</v>
      </c>
      <c r="E114" s="110">
        <f t="shared" ref="E114:G114" si="82">E115+E120</f>
        <v>29881609.5</v>
      </c>
      <c r="F114" s="110">
        <f t="shared" ref="F114" si="83">F115+F120</f>
        <v>29881609.5</v>
      </c>
      <c r="G114" s="110">
        <f t="shared" si="82"/>
        <v>30280842.859999999</v>
      </c>
      <c r="H114" s="111">
        <f t="shared" si="78"/>
        <v>101.33605038911978</v>
      </c>
      <c r="I114" s="111">
        <f t="shared" si="79"/>
        <v>101.33605038911978</v>
      </c>
      <c r="J114" s="112">
        <f t="shared" si="80"/>
        <v>14224500.319999998</v>
      </c>
      <c r="K114" s="113">
        <f t="shared" si="81"/>
        <v>188.59116130939242</v>
      </c>
    </row>
    <row r="115" spans="1:11" ht="27" x14ac:dyDescent="0.3">
      <c r="A115" s="30"/>
      <c r="B115" s="42" t="s">
        <v>214</v>
      </c>
      <c r="C115" s="142" t="s">
        <v>215</v>
      </c>
      <c r="D115" s="45">
        <f>D116+D118+D119</f>
        <v>1923054.7200000002</v>
      </c>
      <c r="E115" s="45">
        <f>E116+E118+E119+E117</f>
        <v>3008459.22</v>
      </c>
      <c r="F115" s="45">
        <f>F116+F118+F119+F117</f>
        <v>3008459.22</v>
      </c>
      <c r="G115" s="45">
        <f t="shared" ref="G115" si="84">G116+G118+G119+G117</f>
        <v>3320721.0999999996</v>
      </c>
      <c r="H115" s="76">
        <f t="shared" si="78"/>
        <v>110.3794619492964</v>
      </c>
      <c r="I115" s="76">
        <f t="shared" si="79"/>
        <v>110.3794619492964</v>
      </c>
      <c r="J115" s="77">
        <f t="shared" si="80"/>
        <v>1397666.3799999994</v>
      </c>
      <c r="K115" s="78">
        <f t="shared" si="81"/>
        <v>172.67949088832998</v>
      </c>
    </row>
    <row r="116" spans="1:11" ht="27" x14ac:dyDescent="0.3">
      <c r="A116" s="30"/>
      <c r="B116" s="42" t="s">
        <v>216</v>
      </c>
      <c r="C116" s="142" t="s">
        <v>217</v>
      </c>
      <c r="D116" s="45">
        <v>1597203.86</v>
      </c>
      <c r="E116" s="45">
        <v>2471499</v>
      </c>
      <c r="F116" s="45">
        <v>2471499</v>
      </c>
      <c r="G116" s="45">
        <v>2691399.48</v>
      </c>
      <c r="H116" s="76">
        <f t="shared" si="78"/>
        <v>108.89745373152083</v>
      </c>
      <c r="I116" s="76">
        <f t="shared" si="79"/>
        <v>108.89745373152083</v>
      </c>
      <c r="J116" s="77">
        <f t="shared" si="80"/>
        <v>1094195.6199999999</v>
      </c>
      <c r="K116" s="78">
        <f t="shared" si="81"/>
        <v>168.50694813622599</v>
      </c>
    </row>
    <row r="117" spans="1:11" ht="25.5" customHeight="1" x14ac:dyDescent="0.3">
      <c r="A117" s="30"/>
      <c r="B117" s="42" t="s">
        <v>218</v>
      </c>
      <c r="C117" s="142" t="s">
        <v>219</v>
      </c>
      <c r="D117" s="45">
        <v>0</v>
      </c>
      <c r="E117" s="45">
        <v>111100</v>
      </c>
      <c r="F117" s="45">
        <v>111100</v>
      </c>
      <c r="G117" s="45">
        <v>111100</v>
      </c>
      <c r="H117" s="76">
        <f t="shared" si="78"/>
        <v>100</v>
      </c>
      <c r="I117" s="76">
        <f t="shared" si="79"/>
        <v>100</v>
      </c>
      <c r="J117" s="77">
        <f t="shared" si="80"/>
        <v>111100</v>
      </c>
      <c r="K117" s="78" t="e">
        <f t="shared" si="81"/>
        <v>#DIV/0!</v>
      </c>
    </row>
    <row r="118" spans="1:11" ht="40.200000000000003" x14ac:dyDescent="0.3">
      <c r="A118" s="30"/>
      <c r="B118" s="42" t="s">
        <v>220</v>
      </c>
      <c r="C118" s="142" t="s">
        <v>42</v>
      </c>
      <c r="D118" s="45">
        <v>272502.52</v>
      </c>
      <c r="E118" s="45">
        <v>225253</v>
      </c>
      <c r="F118" s="45">
        <v>225253</v>
      </c>
      <c r="G118" s="45">
        <v>303656.86</v>
      </c>
      <c r="H118" s="76">
        <f t="shared" si="78"/>
        <v>134.80702143811624</v>
      </c>
      <c r="I118" s="76">
        <f t="shared" si="79"/>
        <v>134.80702143811624</v>
      </c>
      <c r="J118" s="77">
        <f t="shared" si="80"/>
        <v>31154.339999999967</v>
      </c>
      <c r="K118" s="78">
        <f t="shared" si="81"/>
        <v>111.4326795950364</v>
      </c>
    </row>
    <row r="119" spans="1:11" ht="27" x14ac:dyDescent="0.3">
      <c r="A119" s="30"/>
      <c r="B119" s="42" t="s">
        <v>221</v>
      </c>
      <c r="C119" s="142" t="s">
        <v>222</v>
      </c>
      <c r="D119" s="45">
        <v>53348.34</v>
      </c>
      <c r="E119" s="45">
        <v>200607.22</v>
      </c>
      <c r="F119" s="45">
        <v>200607.22</v>
      </c>
      <c r="G119" s="45">
        <v>214564.76</v>
      </c>
      <c r="H119" s="76">
        <f t="shared" si="78"/>
        <v>106.95764589130941</v>
      </c>
      <c r="I119" s="76">
        <f t="shared" si="79"/>
        <v>106.95764589130941</v>
      </c>
      <c r="J119" s="77">
        <f t="shared" si="80"/>
        <v>161216.42000000001</v>
      </c>
      <c r="K119" s="78">
        <f t="shared" si="81"/>
        <v>402.19575716882667</v>
      </c>
    </row>
    <row r="120" spans="1:11" x14ac:dyDescent="0.3">
      <c r="A120" s="30"/>
      <c r="B120" s="42" t="s">
        <v>223</v>
      </c>
      <c r="C120" s="142" t="s">
        <v>224</v>
      </c>
      <c r="D120" s="45">
        <f>D121+D122</f>
        <v>14133287.82</v>
      </c>
      <c r="E120" s="45">
        <f t="shared" ref="E120:G120" si="85">E121+E122</f>
        <v>26873150.280000001</v>
      </c>
      <c r="F120" s="45">
        <f t="shared" ref="F120" si="86">F121+F122</f>
        <v>26873150.280000001</v>
      </c>
      <c r="G120" s="45">
        <f t="shared" si="85"/>
        <v>26960121.759999998</v>
      </c>
      <c r="H120" s="76">
        <f t="shared" si="78"/>
        <v>100.32363708420418</v>
      </c>
      <c r="I120" s="76">
        <f t="shared" si="79"/>
        <v>100.32363708420418</v>
      </c>
      <c r="J120" s="77">
        <f t="shared" si="80"/>
        <v>12826833.939999998</v>
      </c>
      <c r="K120" s="78">
        <f t="shared" si="81"/>
        <v>190.75619277949437</v>
      </c>
    </row>
    <row r="121" spans="1:11" x14ac:dyDescent="0.3">
      <c r="A121" s="30"/>
      <c r="B121" s="42" t="s">
        <v>225</v>
      </c>
      <c r="C121" s="142" t="s">
        <v>226</v>
      </c>
      <c r="D121" s="45">
        <v>8748373.5800000001</v>
      </c>
      <c r="E121" s="45">
        <v>17180739.059999999</v>
      </c>
      <c r="F121" s="45">
        <v>17180739.059999999</v>
      </c>
      <c r="G121" s="45">
        <v>17188744.329999998</v>
      </c>
      <c r="H121" s="76">
        <f t="shared" si="78"/>
        <v>100.04659444493072</v>
      </c>
      <c r="I121" s="76">
        <f t="shared" si="79"/>
        <v>100.04659444493072</v>
      </c>
      <c r="J121" s="77">
        <f t="shared" si="80"/>
        <v>8440370.7499999981</v>
      </c>
      <c r="K121" s="78">
        <f t="shared" si="81"/>
        <v>196.47931324395955</v>
      </c>
    </row>
    <row r="122" spans="1:11" ht="66.599999999999994" x14ac:dyDescent="0.3">
      <c r="A122" s="30"/>
      <c r="B122" s="42" t="s">
        <v>227</v>
      </c>
      <c r="C122" s="142" t="s">
        <v>43</v>
      </c>
      <c r="D122" s="45">
        <v>5384914.2400000002</v>
      </c>
      <c r="E122" s="45">
        <v>9692411.2200000007</v>
      </c>
      <c r="F122" s="45">
        <v>9692411.2200000007</v>
      </c>
      <c r="G122" s="45">
        <v>9771377.4299999997</v>
      </c>
      <c r="H122" s="76">
        <f t="shared" si="78"/>
        <v>100.81472203569999</v>
      </c>
      <c r="I122" s="76">
        <f t="shared" si="79"/>
        <v>100.81472203569999</v>
      </c>
      <c r="J122" s="77">
        <f t="shared" si="80"/>
        <v>4386463.1899999995</v>
      </c>
      <c r="K122" s="78">
        <f t="shared" si="81"/>
        <v>181.45836673528896</v>
      </c>
    </row>
    <row r="123" spans="1:11" x14ac:dyDescent="0.3">
      <c r="A123" s="30"/>
      <c r="B123" s="41" t="s">
        <v>228</v>
      </c>
      <c r="C123" s="140" t="s">
        <v>229</v>
      </c>
      <c r="D123" s="72">
        <f>D124</f>
        <v>268470.18</v>
      </c>
      <c r="E123" s="72">
        <f t="shared" ref="E123:G123" si="87">E124</f>
        <v>0</v>
      </c>
      <c r="F123" s="72">
        <f t="shared" si="87"/>
        <v>0</v>
      </c>
      <c r="G123" s="72">
        <f t="shared" si="87"/>
        <v>40726</v>
      </c>
      <c r="H123" s="73" t="e">
        <f>G123/E123*100</f>
        <v>#DIV/0!</v>
      </c>
      <c r="I123" s="73" t="e">
        <f>G123/F123*100</f>
        <v>#DIV/0!</v>
      </c>
      <c r="J123" s="74">
        <f t="shared" si="53"/>
        <v>-227744.18</v>
      </c>
      <c r="K123" s="75">
        <f t="shared" si="54"/>
        <v>15.16965496875668</v>
      </c>
    </row>
    <row r="124" spans="1:11" s="99" customFormat="1" x14ac:dyDescent="0.3">
      <c r="A124" s="108"/>
      <c r="B124" s="109" t="s">
        <v>230</v>
      </c>
      <c r="C124" s="141" t="s">
        <v>231</v>
      </c>
      <c r="D124" s="110">
        <f>D125</f>
        <v>268470.18</v>
      </c>
      <c r="E124" s="110">
        <f t="shared" ref="E124:G124" si="88">E125</f>
        <v>0</v>
      </c>
      <c r="F124" s="110">
        <f t="shared" si="88"/>
        <v>0</v>
      </c>
      <c r="G124" s="110">
        <f t="shared" si="88"/>
        <v>40726</v>
      </c>
      <c r="H124" s="111" t="e">
        <f>G124/E124*100</f>
        <v>#DIV/0!</v>
      </c>
      <c r="I124" s="111" t="e">
        <f>G124/F124*100</f>
        <v>#DIV/0!</v>
      </c>
      <c r="J124" s="112">
        <f t="shared" si="53"/>
        <v>-227744.18</v>
      </c>
      <c r="K124" s="113">
        <f>G124/D124*100</f>
        <v>15.16965496875668</v>
      </c>
    </row>
    <row r="125" spans="1:11" x14ac:dyDescent="0.3">
      <c r="A125" s="30"/>
      <c r="B125" s="42" t="s">
        <v>232</v>
      </c>
      <c r="C125" s="142" t="s">
        <v>233</v>
      </c>
      <c r="D125" s="45">
        <f>D126</f>
        <v>268470.18</v>
      </c>
      <c r="E125" s="45">
        <f t="shared" ref="E125:G125" si="89">E126</f>
        <v>0</v>
      </c>
      <c r="F125" s="45">
        <f t="shared" si="89"/>
        <v>0</v>
      </c>
      <c r="G125" s="45">
        <f t="shared" si="89"/>
        <v>40726</v>
      </c>
      <c r="H125" s="76" t="e">
        <f t="shared" si="49"/>
        <v>#DIV/0!</v>
      </c>
      <c r="I125" s="76" t="e">
        <f t="shared" ref="I125:I126" si="90">G125/F125*100</f>
        <v>#DIV/0!</v>
      </c>
      <c r="J125" s="77">
        <f t="shared" si="53"/>
        <v>-227744.18</v>
      </c>
      <c r="K125" s="78">
        <f t="shared" si="54"/>
        <v>15.16965496875668</v>
      </c>
    </row>
    <row r="126" spans="1:11" ht="66.599999999999994" x14ac:dyDescent="0.3">
      <c r="A126" s="30"/>
      <c r="B126" s="42" t="s">
        <v>234</v>
      </c>
      <c r="C126" s="142" t="s">
        <v>44</v>
      </c>
      <c r="D126" s="45">
        <v>268470.18</v>
      </c>
      <c r="E126" s="45">
        <v>0</v>
      </c>
      <c r="F126" s="45">
        <v>0</v>
      </c>
      <c r="G126" s="45">
        <v>40726</v>
      </c>
      <c r="H126" s="76" t="e">
        <f t="shared" si="49"/>
        <v>#DIV/0!</v>
      </c>
      <c r="I126" s="76" t="e">
        <f t="shared" si="90"/>
        <v>#DIV/0!</v>
      </c>
      <c r="J126" s="77">
        <f t="shared" si="53"/>
        <v>-227744.18</v>
      </c>
      <c r="K126" s="78">
        <f t="shared" si="54"/>
        <v>15.16965496875668</v>
      </c>
    </row>
    <row r="127" spans="1:11" s="21" customFormat="1" ht="12.75" customHeight="1" x14ac:dyDescent="0.3">
      <c r="A127" s="31"/>
      <c r="B127" s="41" t="s">
        <v>173</v>
      </c>
      <c r="C127" s="140" t="s">
        <v>174</v>
      </c>
      <c r="D127" s="72">
        <f>D128</f>
        <v>0</v>
      </c>
      <c r="E127" s="72">
        <f t="shared" ref="E127:G128" si="91">E128</f>
        <v>15111119.439999999</v>
      </c>
      <c r="F127" s="72">
        <f t="shared" si="91"/>
        <v>15111119.439999999</v>
      </c>
      <c r="G127" s="72">
        <f t="shared" si="91"/>
        <v>15081667.439999999</v>
      </c>
      <c r="H127" s="73">
        <f>G127/E127*100</f>
        <v>99.805097166249396</v>
      </c>
      <c r="I127" s="73">
        <f>G127/F127*100</f>
        <v>99.805097166249396</v>
      </c>
      <c r="J127" s="48">
        <f t="shared" si="53"/>
        <v>15081667.439999999</v>
      </c>
      <c r="K127" s="79" t="e">
        <f t="shared" si="54"/>
        <v>#DIV/0!</v>
      </c>
    </row>
    <row r="128" spans="1:11" s="23" customFormat="1" ht="12.75" customHeight="1" x14ac:dyDescent="0.3">
      <c r="A128" s="32"/>
      <c r="B128" s="109" t="s">
        <v>175</v>
      </c>
      <c r="C128" s="141" t="s">
        <v>176</v>
      </c>
      <c r="D128" s="110">
        <f>D129</f>
        <v>0</v>
      </c>
      <c r="E128" s="110">
        <f t="shared" si="91"/>
        <v>15111119.439999999</v>
      </c>
      <c r="F128" s="110">
        <f t="shared" si="91"/>
        <v>15111119.439999999</v>
      </c>
      <c r="G128" s="110">
        <f t="shared" si="91"/>
        <v>15081667.439999999</v>
      </c>
      <c r="H128" s="115">
        <f t="shared" ref="H128:H132" si="92">G128/E128*100</f>
        <v>99.805097166249396</v>
      </c>
      <c r="I128" s="115">
        <f t="shared" ref="I128:I132" si="93">G128/F128*100</f>
        <v>99.805097166249396</v>
      </c>
      <c r="J128" s="112">
        <f t="shared" si="53"/>
        <v>15081667.439999999</v>
      </c>
      <c r="K128" s="113" t="e">
        <f t="shared" si="54"/>
        <v>#DIV/0!</v>
      </c>
    </row>
    <row r="129" spans="1:18" s="23" customFormat="1" ht="12.75" customHeight="1" x14ac:dyDescent="0.3">
      <c r="A129" s="32"/>
      <c r="B129" s="42" t="s">
        <v>189</v>
      </c>
      <c r="C129" s="142" t="s">
        <v>34</v>
      </c>
      <c r="D129" s="45">
        <f>D132</f>
        <v>0</v>
      </c>
      <c r="E129" s="45">
        <f>E132+E130+E131</f>
        <v>15111119.439999999</v>
      </c>
      <c r="F129" s="45">
        <f>F132+F130+F131</f>
        <v>15111119.439999999</v>
      </c>
      <c r="G129" s="45">
        <f t="shared" ref="G129" si="94">G132+G130+G131</f>
        <v>15081667.439999999</v>
      </c>
      <c r="H129" s="80">
        <f t="shared" si="92"/>
        <v>99.805097166249396</v>
      </c>
      <c r="I129" s="80">
        <f t="shared" si="93"/>
        <v>99.805097166249396</v>
      </c>
      <c r="J129" s="77">
        <f t="shared" si="53"/>
        <v>15081667.439999999</v>
      </c>
      <c r="K129" s="78" t="e">
        <f t="shared" si="54"/>
        <v>#DIV/0!</v>
      </c>
    </row>
    <row r="130" spans="1:18" s="23" customFormat="1" ht="12.75" customHeight="1" x14ac:dyDescent="0.3">
      <c r="A130" s="32"/>
      <c r="B130" s="42">
        <v>41051000</v>
      </c>
      <c r="C130" s="142" t="s">
        <v>35</v>
      </c>
      <c r="D130" s="45">
        <v>0</v>
      </c>
      <c r="E130" s="45">
        <v>235941.44</v>
      </c>
      <c r="F130" s="45">
        <v>235941.44</v>
      </c>
      <c r="G130" s="45">
        <v>235941.44</v>
      </c>
      <c r="H130" s="80">
        <f t="shared" si="92"/>
        <v>100</v>
      </c>
      <c r="I130" s="80">
        <f t="shared" si="93"/>
        <v>100</v>
      </c>
      <c r="J130" s="77">
        <f t="shared" si="53"/>
        <v>235941.44</v>
      </c>
      <c r="K130" s="78" t="e">
        <f t="shared" si="54"/>
        <v>#DIV/0!</v>
      </c>
    </row>
    <row r="131" spans="1:18" s="23" customFormat="1" ht="12.75" customHeight="1" x14ac:dyDescent="0.3">
      <c r="A131" s="32"/>
      <c r="B131" s="42">
        <v>41053900</v>
      </c>
      <c r="C131" s="142" t="s">
        <v>37</v>
      </c>
      <c r="D131" s="45">
        <v>0</v>
      </c>
      <c r="E131" s="45">
        <v>29452</v>
      </c>
      <c r="F131" s="45">
        <v>29452</v>
      </c>
      <c r="G131" s="45">
        <v>0</v>
      </c>
      <c r="H131" s="80">
        <f t="shared" si="92"/>
        <v>0</v>
      </c>
      <c r="I131" s="80">
        <f t="shared" si="93"/>
        <v>0</v>
      </c>
      <c r="J131" s="77">
        <f t="shared" si="53"/>
        <v>0</v>
      </c>
      <c r="K131" s="78" t="e">
        <f t="shared" si="54"/>
        <v>#DIV/0!</v>
      </c>
    </row>
    <row r="132" spans="1:18" ht="38.25" customHeight="1" x14ac:dyDescent="0.3">
      <c r="A132" s="30"/>
      <c r="B132" s="42" t="s">
        <v>235</v>
      </c>
      <c r="C132" s="142" t="s">
        <v>236</v>
      </c>
      <c r="D132" s="45">
        <v>0</v>
      </c>
      <c r="E132" s="45">
        <v>14845726</v>
      </c>
      <c r="F132" s="45">
        <v>14845726</v>
      </c>
      <c r="G132" s="45">
        <v>14845726</v>
      </c>
      <c r="H132" s="114">
        <f t="shared" si="92"/>
        <v>100</v>
      </c>
      <c r="I132" s="114">
        <f t="shared" si="93"/>
        <v>100</v>
      </c>
      <c r="J132" s="77">
        <f t="shared" si="53"/>
        <v>14845726</v>
      </c>
      <c r="K132" s="78" t="e">
        <f t="shared" si="54"/>
        <v>#DIV/0!</v>
      </c>
    </row>
    <row r="133" spans="1:18" x14ac:dyDescent="0.3">
      <c r="A133" s="30"/>
      <c r="B133" s="43" t="s">
        <v>199</v>
      </c>
      <c r="C133" s="143" t="s">
        <v>200</v>
      </c>
      <c r="D133" s="81">
        <f>D104+D109+D123</f>
        <v>16498025.910000002</v>
      </c>
      <c r="E133" s="81">
        <f t="shared" ref="E133:G133" si="95">E104+E109+E123</f>
        <v>30085609.5</v>
      </c>
      <c r="F133" s="81">
        <f t="shared" ref="F133" si="96">F104+F109+F123</f>
        <v>30085609.5</v>
      </c>
      <c r="G133" s="81">
        <f t="shared" si="95"/>
        <v>30458571.490000002</v>
      </c>
      <c r="H133" s="82">
        <f t="shared" si="49"/>
        <v>101.23966905174385</v>
      </c>
      <c r="I133" s="82">
        <f t="shared" si="67"/>
        <v>101.23966905174385</v>
      </c>
      <c r="J133" s="83">
        <f t="shared" si="53"/>
        <v>13960545.58</v>
      </c>
      <c r="K133" s="84">
        <f t="shared" si="54"/>
        <v>184.61949118129368</v>
      </c>
    </row>
    <row r="134" spans="1:18" ht="14.4" thickBot="1" x14ac:dyDescent="0.35">
      <c r="A134" s="33"/>
      <c r="B134" s="44" t="s">
        <v>199</v>
      </c>
      <c r="C134" s="144" t="s">
        <v>201</v>
      </c>
      <c r="D134" s="85">
        <f>D104+D109+D123+D127</f>
        <v>16498025.910000002</v>
      </c>
      <c r="E134" s="85">
        <f t="shared" ref="E134:G134" si="97">E104+E109+E123+E127</f>
        <v>45196728.939999998</v>
      </c>
      <c r="F134" s="85">
        <f t="shared" ref="F134" si="98">F104+F109+F123+F127</f>
        <v>45196728.939999998</v>
      </c>
      <c r="G134" s="85">
        <f t="shared" si="97"/>
        <v>45540238.93</v>
      </c>
      <c r="H134" s="86">
        <f t="shared" si="49"/>
        <v>100.76003285648399</v>
      </c>
      <c r="I134" s="86">
        <f t="shared" si="67"/>
        <v>100.76003285648399</v>
      </c>
      <c r="J134" s="87">
        <f t="shared" si="53"/>
        <v>29042213.019999996</v>
      </c>
      <c r="K134" s="88">
        <f t="shared" si="54"/>
        <v>276.03447332687574</v>
      </c>
    </row>
    <row r="135" spans="1:18" ht="14.4" thickBot="1" x14ac:dyDescent="0.35">
      <c r="B135" s="34" t="s">
        <v>45</v>
      </c>
      <c r="C135" s="35"/>
      <c r="D135" s="89">
        <f>D102+D134</f>
        <v>238235605.69000003</v>
      </c>
      <c r="E135" s="89">
        <f t="shared" ref="E135:G135" si="99">E102+E134</f>
        <v>347458210.13999999</v>
      </c>
      <c r="F135" s="89">
        <f t="shared" si="99"/>
        <v>347458210.13999999</v>
      </c>
      <c r="G135" s="89">
        <f t="shared" si="99"/>
        <v>346501373.53999996</v>
      </c>
      <c r="H135" s="90">
        <f t="shared" si="49"/>
        <v>99.724618221105061</v>
      </c>
      <c r="I135" s="90">
        <f t="shared" si="67"/>
        <v>99.724618221105061</v>
      </c>
      <c r="J135" s="91">
        <f t="shared" si="53"/>
        <v>108265767.84999993</v>
      </c>
      <c r="K135" s="92">
        <f t="shared" si="54"/>
        <v>145.44483077432133</v>
      </c>
    </row>
    <row r="136" spans="1:18" x14ac:dyDescent="0.3">
      <c r="D136" s="6"/>
      <c r="E136" s="6"/>
      <c r="F136" s="6"/>
      <c r="G136" s="6"/>
    </row>
    <row r="137" spans="1:18" s="37" customFormat="1" ht="39.75" customHeight="1" x14ac:dyDescent="0.35">
      <c r="A137" s="36" t="s">
        <v>46</v>
      </c>
      <c r="B137" s="133" t="s">
        <v>237</v>
      </c>
      <c r="C137" s="116"/>
      <c r="E137" s="132" t="s">
        <v>47</v>
      </c>
      <c r="F137" s="38"/>
      <c r="G137" s="38"/>
      <c r="H137" s="38"/>
      <c r="I137" s="38"/>
      <c r="J137" s="4"/>
      <c r="K137" s="39"/>
      <c r="L137" s="39"/>
      <c r="M137" s="39"/>
      <c r="N137" s="39"/>
      <c r="O137" s="40"/>
      <c r="P137" s="40"/>
      <c r="Q137" s="40"/>
      <c r="R137" s="40"/>
    </row>
    <row r="138" spans="1:18" x14ac:dyDescent="0.3">
      <c r="D138" s="6"/>
      <c r="E138" s="6"/>
      <c r="F138" s="6"/>
      <c r="G138" s="6"/>
    </row>
  </sheetData>
  <mergeCells count="13">
    <mergeCell ref="B137:C137"/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conditionalFormatting sqref="B13:B102">
    <cfRule type="expression" dxfId="6" priority="3" stopIfTrue="1">
      <formula>#REF!=1</formula>
    </cfRule>
  </conditionalFormatting>
  <conditionalFormatting sqref="C13:C102">
    <cfRule type="expression" dxfId="5" priority="4" stopIfTrue="1">
      <formula>#REF!=1</formula>
    </cfRule>
  </conditionalFormatting>
  <conditionalFormatting sqref="D13:D102 E20 E13:E15 E26 E28 E22:E23 E33 E35 E53 E38:E39 E61 E57:E58 E71 E73 E86 E101:E102 E77:E78 E66:E67 E30:E31 E81:E83 G81:G83 G30:G31 G66:G67 G77:G78 G101:G102 G86 G73 G71 G57:G58 G61 G38:G39 G53 G35 G33 G22:G23 G28 G26 G13:G15 G20">
    <cfRule type="expression" dxfId="4" priority="5" stopIfTrue="1">
      <formula>#REF!=1</formula>
    </cfRule>
  </conditionalFormatting>
  <conditionalFormatting sqref="E16:E19 E21 E24:E25 E27 E29 E32 E34 E36:E37 E40:E52 E54:E56 E62:E65 E59:E60 E68:E70 E72 E74:E76 E79:E80 E84:E85 E87:E100">
    <cfRule type="expression" dxfId="3" priority="6" stopIfTrue="1">
      <formula>#REF!=1</formula>
    </cfRule>
  </conditionalFormatting>
  <conditionalFormatting sqref="G16:G19 G21 G24:G25 G27 G29 G32 G34 G36:G37 G40:G52 G54:G56 G62:G65 G59:G60 G68:G70 G72 G74:G76 G79:G80 G84:G85 G87:G100">
    <cfRule type="expression" dxfId="2" priority="8" stopIfTrue="1">
      <formula>#REF!=1</formula>
    </cfRule>
  </conditionalFormatting>
  <conditionalFormatting sqref="F20 F13:F15 F26 F28 F22:F23 F33 F35 F53 F38:F39 F61 F57:F58 F71 F73 F86 F101:F102 F77:F78 F66:F67 F30:F31 F81:F83">
    <cfRule type="expression" dxfId="1" priority="1" stopIfTrue="1">
      <formula>#REF!=1</formula>
    </cfRule>
  </conditionalFormatting>
  <conditionalFormatting sqref="F16:F19 F21 F24:F25 F27 F29 F32 F34 F36:F37 F40:F52 F54:F56 F62:F65 F59:F60 F68:F70 F72 F74:F76 F79:F80 F84:F85 F87:F100">
    <cfRule type="expression" dxfId="0" priority="2" stopIfTrue="1">
      <formula>#REF!=1</formula>
    </cfRule>
  </conditionalFormatting>
  <pageMargins left="0.59055118110236227" right="0.59055118110236227" top="0.39370078740157483" bottom="0.39370078740157483" header="0" footer="0"/>
  <pageSetup paperSize="9" scale="80" fitToWidth="0" fitToHeight="0" orientation="landscape" r:id="rId1"/>
  <headerFooter differentFirst="1">
    <oddHeader>&amp;C&amp;P&amp;R&amp;"Times New Roman,звичайний"продовження додатка</oddHeader>
  </headerFooter>
  <rowBreaks count="3" manualBreakCount="3">
    <brk id="28" max="10" man="1"/>
    <brk id="57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2024-02-10T17:29:28Z</cp:lastPrinted>
  <dcterms:created xsi:type="dcterms:W3CDTF">2020-04-02T06:17:40Z</dcterms:created>
  <dcterms:modified xsi:type="dcterms:W3CDTF">2024-02-10T17:35:01Z</dcterms:modified>
</cp:coreProperties>
</file>