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'Лист1'!$A$1:$K$141</definedName>
  </definedNames>
  <calcPr fullCalcOnLoad="1"/>
</workbook>
</file>

<file path=xl/sharedStrings.xml><?xml version="1.0" encoding="utf-8"?>
<sst xmlns="http://schemas.openxmlformats.org/spreadsheetml/2006/main" count="303" uniqueCount="177">
  <si>
    <t>ПОГОДЖЕНО</t>
  </si>
  <si>
    <t>___________________________</t>
  </si>
  <si>
    <t>(дата)</t>
  </si>
  <si>
    <t>ЗАТВЕРДЖЕНО</t>
  </si>
  <si>
    <t>(посада уповноваженої особи)</t>
  </si>
  <si>
    <t>____________________________________________________</t>
  </si>
  <si>
    <t>______________________________</t>
  </si>
  <si>
    <t>М.П.                  (підпис, П.І.Б)</t>
  </si>
  <si>
    <t>у тому числі по кварталах планового року</t>
  </si>
  <si>
    <t>І</t>
  </si>
  <si>
    <t>ІІ</t>
  </si>
  <si>
    <t>III</t>
  </si>
  <si>
    <t>IV</t>
  </si>
  <si>
    <t>Найменування показника</t>
  </si>
  <si>
    <t>Код рядка</t>
  </si>
  <si>
    <t>Факт минулого року</t>
  </si>
  <si>
    <t>Фінансовий план поточного року (затведжений зі змінами)</t>
  </si>
  <si>
    <t>Прогноз на поточний рік</t>
  </si>
  <si>
    <t>Плановий рік (усього)</t>
  </si>
  <si>
    <t>1. Формування фінансовий результатів</t>
  </si>
  <si>
    <t>Доходи</t>
  </si>
  <si>
    <t>Інші доходи, у т.ч.</t>
  </si>
  <si>
    <t>Видатки</t>
  </si>
  <si>
    <t>Нарахування на оплату праці</t>
  </si>
  <si>
    <t>Видатки на відрядження</t>
  </si>
  <si>
    <t>Оплата комунальних послуг та енергоносіїв, у т.ч.</t>
  </si>
  <si>
    <t xml:space="preserve">        оплата водопостачання та водовідведення</t>
  </si>
  <si>
    <t xml:space="preserve">        оплата електроенергії</t>
  </si>
  <si>
    <t>Соціальне забезпечення</t>
  </si>
  <si>
    <t>Інші поточні видатки</t>
  </si>
  <si>
    <t>Резервний фонд</t>
  </si>
  <si>
    <t>Усього  доходів</t>
  </si>
  <si>
    <t>Фінансовий результат</t>
  </si>
  <si>
    <t>2. Розрахунки з бюджетом</t>
  </si>
  <si>
    <t>3. Інвестиційна діяльність</t>
  </si>
  <si>
    <t>Доходи від інвестиційної діяльності, у т.ч.</t>
  </si>
  <si>
    <t xml:space="preserve">         доходи з місцевого бюджету цільового фінансування по                                                                                                 капітальних видатках</t>
  </si>
  <si>
    <t>Капітальні інвестиції, у т.ч.</t>
  </si>
  <si>
    <t xml:space="preserve">         капітальне будівництво</t>
  </si>
  <si>
    <t xml:space="preserve">         придбання (виготовлення)основних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</si>
  <si>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</si>
  <si>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</si>
  <si>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</si>
  <si>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</si>
  <si>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</si>
  <si>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</si>
  <si>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</si>
  <si>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</si>
  <si>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Доходи від фінансової діяльності за зобов'язаннями, у т.ч.:</t>
  </si>
  <si>
    <t>Витрати від фінансової діяльності за зобов'язаннями, у т.ч.:</t>
  </si>
  <si>
    <t>Інші витрати</t>
  </si>
  <si>
    <t>Необоротні активи</t>
  </si>
  <si>
    <t>Оборотні активи</t>
  </si>
  <si>
    <t>Керівники</t>
  </si>
  <si>
    <t>Інший персонал</t>
  </si>
  <si>
    <t>Фонд оплати праці, у.т.ч.:</t>
  </si>
  <si>
    <t>Середньомісячні витрати на оплату праці одного працівника, у т.ч.:</t>
  </si>
  <si>
    <t>_______________________</t>
  </si>
  <si>
    <t>зробити позначку Х</t>
  </si>
  <si>
    <t>Коди</t>
  </si>
  <si>
    <t>Рік</t>
  </si>
  <si>
    <t>Галузь</t>
  </si>
  <si>
    <t xml:space="preserve">Одиниця виміру                                                                        </t>
  </si>
  <si>
    <t>тис.грн.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</si>
  <si>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</si>
  <si>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</si>
  <si>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</si>
  <si>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</si>
  <si>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</si>
  <si>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</si>
  <si>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стандарти звітності МСФЗ</t>
  </si>
  <si>
    <t>Звіт</t>
  </si>
  <si>
    <t>Уточнений звіт</t>
  </si>
  <si>
    <t>план</t>
  </si>
  <si>
    <t>факт</t>
  </si>
  <si>
    <t>відхилення +/-</t>
  </si>
  <si>
    <t>відхилення %</t>
  </si>
  <si>
    <t xml:space="preserve">        канцтовари</t>
  </si>
  <si>
    <t xml:space="preserve">        виробнича собівартісь</t>
  </si>
  <si>
    <t xml:space="preserve">        загальновиробничі та адміністративні витрати</t>
  </si>
  <si>
    <t>КЕКВ</t>
  </si>
  <si>
    <t>5. Звіт про фінансовий стан</t>
  </si>
  <si>
    <t>6. Дані про персонал та оплату праці</t>
  </si>
  <si>
    <t xml:space="preserve"> Кількість працівників (штатних працівників, зовнішніх сумісників та працівників, що працюють за цивільно-правовими договорами), у т.ч.:</t>
  </si>
  <si>
    <t>Залишок коштів на початок планового року</t>
  </si>
  <si>
    <t>Заликок коштів на рахунках на кінець звітного періоду</t>
  </si>
  <si>
    <t>Капітальні видатки</t>
  </si>
  <si>
    <t>Оплата праці</t>
  </si>
  <si>
    <t xml:space="preserve">        страхові  внески</t>
  </si>
  <si>
    <t xml:space="preserve">        по оплаті праці</t>
  </si>
  <si>
    <t>Предмети і матеріали, обладнання та інвентар, у т.ч.</t>
  </si>
  <si>
    <t>Оплата послуг (крім комунальних), у т.ч.</t>
  </si>
  <si>
    <t>Усього видатків, у т.ч.:</t>
  </si>
  <si>
    <t>Плановий рік</t>
  </si>
  <si>
    <t>ІІІ</t>
  </si>
  <si>
    <t>ІV</t>
  </si>
  <si>
    <t>Міський голова</t>
  </si>
  <si>
    <t>Фінансове управління Менської міської ради</t>
  </si>
  <si>
    <t>М.П.                    (підпис, П.І.Б)</t>
  </si>
  <si>
    <t>Дохід з місцевого бюджету за цільовими програмами, у т.ч.:</t>
  </si>
  <si>
    <t>___________________________Нерослик А.П.</t>
  </si>
  <si>
    <t>Назва підприємства                                                       КП "Менакомунпослуга" Менської міської ради</t>
  </si>
  <si>
    <t>Організаційно-правова форма                                     комунальне підприємство</t>
  </si>
  <si>
    <t>Територія                                                                      Чернігівська область, м. Мена</t>
  </si>
  <si>
    <t>Орган державного управління                                     Менська міська рада</t>
  </si>
  <si>
    <t>О1</t>
  </si>
  <si>
    <t>38.11</t>
  </si>
  <si>
    <t>Вид економічної діяльності                                         Збирання безпечних відходів</t>
  </si>
  <si>
    <t>Форма власності                                                         комунальна</t>
  </si>
  <si>
    <t>Місцезнаходження                                                     15600, Чернігівська обл.,  м.Мена, вул. Робітнича,1</t>
  </si>
  <si>
    <t>Телефон                                                                      04644-2-14-49</t>
  </si>
  <si>
    <t>х</t>
  </si>
  <si>
    <t xml:space="preserve"> </t>
  </si>
  <si>
    <t xml:space="preserve">        запчастини для автомобілів та тракторів</t>
  </si>
  <si>
    <t xml:space="preserve">        оплата послуг звязку</t>
  </si>
  <si>
    <t xml:space="preserve">        матеріали</t>
  </si>
  <si>
    <t xml:space="preserve">        предмети охорони праці</t>
  </si>
  <si>
    <t xml:space="preserve">        спец одяг</t>
  </si>
  <si>
    <t xml:space="preserve">        господарське знаряддя та інструменти</t>
  </si>
  <si>
    <t xml:space="preserve">       оренда обладнання</t>
  </si>
  <si>
    <t xml:space="preserve">        програмне забезпечення</t>
  </si>
  <si>
    <t xml:space="preserve">        періодичні видання</t>
  </si>
  <si>
    <t xml:space="preserve">        навчання персоналу</t>
  </si>
  <si>
    <t xml:space="preserve">        комісія банку</t>
  </si>
  <si>
    <t xml:space="preserve">        оплата послуг звязку (відеонагляд)</t>
  </si>
  <si>
    <t xml:space="preserve">        амортизація</t>
  </si>
  <si>
    <t>програма підтримки КП "Менакомунпослуга" (дотація)</t>
  </si>
  <si>
    <t>програма різниця в тарифах (тпв)</t>
  </si>
  <si>
    <t xml:space="preserve">        дохід від безоплатно одержаних мат. активів</t>
  </si>
  <si>
    <t>Вивезення та захоронення тпв</t>
  </si>
  <si>
    <t>Вивезення рідких відходів</t>
  </si>
  <si>
    <t>Обслуговування вуличного освітлення</t>
  </si>
  <si>
    <t>Послуги лазні</t>
  </si>
  <si>
    <t>Інші послуги</t>
  </si>
  <si>
    <t xml:space="preserve">         ПММ</t>
  </si>
  <si>
    <t xml:space="preserve">Усього </t>
  </si>
  <si>
    <t xml:space="preserve">Поточна кредиторська заборгованість, у т.ч </t>
  </si>
  <si>
    <t xml:space="preserve">        товари, роботи, послуги</t>
  </si>
  <si>
    <t xml:space="preserve">        розрахунки з бюджетом</t>
  </si>
  <si>
    <t xml:space="preserve">        розрахунки зі страхуванням ЄСВ 22%</t>
  </si>
  <si>
    <t>фахівці</t>
  </si>
  <si>
    <t>Директор</t>
  </si>
  <si>
    <t>програма розвитку КП "Менакомунпослуга"</t>
  </si>
  <si>
    <t>програма відшкодування втрат (послуги лазні)</t>
  </si>
  <si>
    <t>Дохід (виручка) від реалізації продукції (товарів, робіт,послуг), в т.ч. ПДВ</t>
  </si>
  <si>
    <t>Водопостачання</t>
  </si>
  <si>
    <t xml:space="preserve">Водовідведення </t>
  </si>
  <si>
    <t xml:space="preserve">        видатки на публікації</t>
  </si>
  <si>
    <t xml:space="preserve">        послуги сторонніх організацій (чистка снігу)</t>
  </si>
  <si>
    <t>програма відшкодування витрат (послуги лазні)</t>
  </si>
  <si>
    <t>дохід від безоплатно одержаних мат. Активів</t>
  </si>
  <si>
    <t>Залишок коштів на рахунках на кінець звітного періоду</t>
  </si>
  <si>
    <t>Призвіще та ініціали керівника                                   Манжула О.В.</t>
  </si>
  <si>
    <t>в. ч. ПДФО 18%</t>
  </si>
  <si>
    <t>в т. ч. Екологічний податок</t>
  </si>
  <si>
    <t>в.т ч податок на прибуток</t>
  </si>
  <si>
    <t>в т ч сплата ПДВ</t>
  </si>
  <si>
    <t>2. Розрахунки з бюджетом (всього)</t>
  </si>
  <si>
    <t>7. Індикатори та коефіцієнти до аналізу фінплану</t>
  </si>
  <si>
    <t>коефіцієнт оновлення Основних засобів (у % до попереднього періоду)</t>
  </si>
  <si>
    <t>коефіцієнт зростання середньої заробітної плати  (у % до попереднього періоду)</t>
  </si>
  <si>
    <t xml:space="preserve"> доходи з місцевого бюджету цільового фінансування по                                                                                                 капітальних видатках</t>
  </si>
  <si>
    <t xml:space="preserve"> Директор                                                        Манжула 0.В.</t>
  </si>
  <si>
    <t>програма видалення дерев</t>
  </si>
  <si>
    <t xml:space="preserve">        послуги сторонніх організацій </t>
  </si>
  <si>
    <t>ЗВІТ ПРО ВИКОНАННЯ ФІНАНСОВОГО ПЛАНУ ПІДПРИЄМСТВА ЗА 1 квартал 2024 РІК</t>
  </si>
  <si>
    <t>Звітний період (1 квартал 2024 року)</t>
  </si>
  <si>
    <t>Звітний період наростаючим підсумком з початку року (за 1 квартал 2024 р.)</t>
  </si>
  <si>
    <t>програма безпритульних тварин</t>
  </si>
  <si>
    <t>програма розвитку "Видалення аварійних дерев"</t>
  </si>
  <si>
    <t>програма "Питна вода"</t>
  </si>
  <si>
    <t>Залишок коштів на кінець планового року</t>
  </si>
  <si>
    <t>Додаток</t>
  </si>
  <si>
    <t>до рішення виконкому Менської міської ради</t>
  </si>
  <si>
    <t>Олександр МАНЖУЛА</t>
  </si>
  <si>
    <t>ФІНАНСОВИЙ ПЛАН КОМУНАЛЬНОГО ПІДПРИЄМСТВА "МЕНАКОМУНПОСЛУГА" МЕНСЬКОЇ МІСЬКОЇ РАДИ НА  2024 РІК</t>
  </si>
  <si>
    <t>від 20 грудня 2023 року № 345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</si>
</sst>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#,##0.000"/>
    <numFmt numFmtId="189" formatCode="#,##0.0"/>
    <numFmt numFmtId="190" formatCode="[$]dddd\,\ d\ mmmm\ yyyy\ &quot;г&quot;\."/>
    <numFmt numFmtId="191" formatCode="#,##0.00\ &quot;₴&quot;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40"/>
      <name val="Arial Cyr"/>
      <family val="0"/>
    </font>
    <font>
      <b/>
      <sz val="14"/>
      <color indexed="40"/>
      <name val="Arial Cyr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  <font>
      <sz val="14"/>
      <color rgb="FF00B0F0"/>
      <name val="Arial Cyr"/>
      <family val="0"/>
    </font>
    <font>
      <b/>
      <sz val="14"/>
      <color rgb="FF00B0F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89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6" borderId="10" xfId="0" applyFont="1" applyFill="1" applyBorder="1" applyAlignment="1">
      <alignment/>
    </xf>
    <xf numFmtId="182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189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189" fontId="3" fillId="36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89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33" borderId="0" xfId="0" applyFont="1" applyFill="1" applyAlignment="1">
      <alignment/>
    </xf>
    <xf numFmtId="182" fontId="2" fillId="33" borderId="0" xfId="0" applyNumberFormat="1" applyFont="1" applyFill="1" applyAlignment="1">
      <alignment/>
    </xf>
    <xf numFmtId="182" fontId="2" fillId="33" borderId="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89" fontId="3" fillId="37" borderId="10" xfId="0" applyNumberFormat="1" applyFont="1" applyFill="1" applyBorder="1" applyAlignment="1">
      <alignment/>
    </xf>
    <xf numFmtId="189" fontId="2" fillId="37" borderId="10" xfId="0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189" fontId="3" fillId="33" borderId="0" xfId="0" applyNumberFormat="1" applyFont="1" applyFill="1" applyBorder="1" applyAlignment="1">
      <alignment/>
    </xf>
    <xf numFmtId="182" fontId="3" fillId="37" borderId="10" xfId="0" applyNumberFormat="1" applyFont="1" applyFill="1" applyBorder="1" applyAlignment="1">
      <alignment/>
    </xf>
    <xf numFmtId="182" fontId="2" fillId="37" borderId="10" xfId="0" applyNumberFormat="1" applyFont="1" applyFill="1" applyBorder="1" applyAlignment="1">
      <alignment/>
    </xf>
    <xf numFmtId="182" fontId="3" fillId="35" borderId="10" xfId="0" applyNumberFormat="1" applyFont="1" applyFill="1" applyBorder="1" applyAlignment="1">
      <alignment/>
    </xf>
    <xf numFmtId="182" fontId="3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82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189" fontId="44" fillId="37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view="pageBreakPreview" zoomScale="75" zoomScaleNormal="75" zoomScaleSheetLayoutView="75" workbookViewId="0" topLeftCell="B1">
      <selection activeCell="H3" sqref="H3"/>
    </sheetView>
  </sheetViews>
  <sheetFormatPr defaultColWidth="9.00390625" defaultRowHeight="12.75"/>
  <cols>
    <col min="2" max="2" width="80.50390625" style="0" customWidth="1"/>
    <col min="3" max="3" width="9.625" style="0" customWidth="1"/>
    <col min="4" max="4" width="13.50390625" style="0" customWidth="1"/>
    <col min="5" max="5" width="12.50390625" style="1" customWidth="1"/>
    <col min="6" max="6" width="12.375" style="1" customWidth="1"/>
    <col min="7" max="7" width="17.375" style="1" customWidth="1"/>
    <col min="8" max="8" width="16.00390625" style="0" customWidth="1"/>
    <col min="9" max="9" width="12.50390625" style="0" customWidth="1"/>
    <col min="10" max="10" width="16.375" style="0" customWidth="1"/>
    <col min="11" max="11" width="17.00390625" style="0" customWidth="1"/>
    <col min="12" max="12" width="14.50390625" style="0" customWidth="1"/>
    <col min="13" max="13" width="12.50390625" style="0" customWidth="1"/>
    <col min="14" max="15" width="14.50390625" style="0" customWidth="1"/>
    <col min="16" max="16" width="11.00390625" style="0" customWidth="1"/>
  </cols>
  <sheetData>
    <row r="1" spans="5:11" s="2" customFormat="1" ht="18">
      <c r="E1" s="3"/>
      <c r="F1" s="3"/>
      <c r="G1" s="3"/>
      <c r="H1" s="79" t="s">
        <v>172</v>
      </c>
      <c r="I1" s="79"/>
      <c r="J1" s="79"/>
      <c r="K1" s="79"/>
    </row>
    <row r="2" spans="5:11" s="2" customFormat="1" ht="18">
      <c r="E2" s="3"/>
      <c r="F2" s="3"/>
      <c r="G2" s="3"/>
      <c r="H2" s="79" t="s">
        <v>173</v>
      </c>
      <c r="I2" s="79"/>
      <c r="J2" s="79"/>
      <c r="K2" s="79"/>
    </row>
    <row r="3" spans="5:11" s="2" customFormat="1" ht="18">
      <c r="E3" s="3"/>
      <c r="F3" s="3"/>
      <c r="G3" s="3"/>
      <c r="H3" s="79" t="s">
        <v>176</v>
      </c>
      <c r="I3" s="79"/>
      <c r="J3" s="79"/>
      <c r="K3" s="79"/>
    </row>
    <row r="4" spans="2:7" s="2" customFormat="1" ht="17.25">
      <c r="B4" s="4"/>
      <c r="E4" s="3"/>
      <c r="F4" s="3"/>
      <c r="G4" s="5"/>
    </row>
    <row r="5" spans="5:7" s="2" customFormat="1" ht="17.25" hidden="1">
      <c r="E5" s="3"/>
      <c r="F5" s="3"/>
      <c r="G5" s="3"/>
    </row>
    <row r="6" spans="5:7" s="2" customFormat="1" ht="17.25" hidden="1">
      <c r="E6" s="3"/>
      <c r="F6" s="3"/>
      <c r="G6" s="3"/>
    </row>
    <row r="7" spans="2:11" s="2" customFormat="1" ht="17.25">
      <c r="B7" s="91" t="s">
        <v>175</v>
      </c>
      <c r="C7" s="91"/>
      <c r="D7" s="91"/>
      <c r="E7" s="91"/>
      <c r="F7" s="91"/>
      <c r="G7" s="91"/>
      <c r="H7" s="91"/>
      <c r="I7" s="91"/>
      <c r="J7" s="91"/>
      <c r="K7" s="91"/>
    </row>
    <row r="8" spans="5:7" s="2" customFormat="1" ht="17.25" hidden="1">
      <c r="E8" s="3"/>
      <c r="F8" s="3"/>
      <c r="G8" s="3"/>
    </row>
    <row r="9" spans="1:11" s="2" customFormat="1" ht="17.25">
      <c r="A9" s="80" t="s">
        <v>80</v>
      </c>
      <c r="B9" s="80" t="s">
        <v>13</v>
      </c>
      <c r="C9" s="80" t="s">
        <v>14</v>
      </c>
      <c r="D9" s="96" t="s">
        <v>15</v>
      </c>
      <c r="E9" s="94" t="s">
        <v>16</v>
      </c>
      <c r="F9" s="94" t="s">
        <v>17</v>
      </c>
      <c r="G9" s="94" t="s">
        <v>18</v>
      </c>
      <c r="H9" s="7" t="s">
        <v>8</v>
      </c>
      <c r="I9" s="8"/>
      <c r="J9" s="8"/>
      <c r="K9" s="8"/>
    </row>
    <row r="10" spans="1:11" s="2" customFormat="1" ht="102" customHeight="1">
      <c r="A10" s="81"/>
      <c r="B10" s="81"/>
      <c r="C10" s="81"/>
      <c r="D10" s="97"/>
      <c r="E10" s="95"/>
      <c r="F10" s="95"/>
      <c r="G10" s="95"/>
      <c r="H10" s="8" t="s">
        <v>9</v>
      </c>
      <c r="I10" s="8" t="s">
        <v>10</v>
      </c>
      <c r="J10" s="8" t="s">
        <v>11</v>
      </c>
      <c r="K10" s="8" t="s">
        <v>12</v>
      </c>
    </row>
    <row r="11" spans="1:11" s="2" customFormat="1" ht="17.25">
      <c r="A11" s="11"/>
      <c r="B11" s="6">
        <v>1</v>
      </c>
      <c r="C11" s="6">
        <v>2</v>
      </c>
      <c r="D11" s="6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s="4" customFormat="1" ht="17.25">
      <c r="A12" s="12"/>
      <c r="B12" s="12" t="s">
        <v>19</v>
      </c>
      <c r="C12" s="12">
        <v>1000</v>
      </c>
      <c r="D12" s="60"/>
      <c r="E12" s="60"/>
      <c r="F12" s="60"/>
      <c r="G12" s="12"/>
      <c r="H12" s="12"/>
      <c r="I12" s="12"/>
      <c r="J12" s="12"/>
      <c r="K12" s="12"/>
    </row>
    <row r="13" spans="1:11" s="4" customFormat="1" ht="17.25">
      <c r="A13" s="13"/>
      <c r="B13" s="14" t="s">
        <v>20</v>
      </c>
      <c r="C13" s="13"/>
      <c r="D13" s="56">
        <f aca="true" t="shared" si="0" ref="D13:K13">D14+D23+D30</f>
        <v>13241.5</v>
      </c>
      <c r="E13" s="56">
        <f t="shared" si="0"/>
        <v>18258.559999999998</v>
      </c>
      <c r="F13" s="56">
        <f>F14+F23+F30</f>
        <v>15096.09</v>
      </c>
      <c r="G13" s="56">
        <f>G14+G23+G30</f>
        <v>15096.09</v>
      </c>
      <c r="H13" s="17">
        <f t="shared" si="0"/>
        <v>3765.3</v>
      </c>
      <c r="I13" s="17">
        <f t="shared" si="0"/>
        <v>3785.3</v>
      </c>
      <c r="J13" s="17">
        <f t="shared" si="0"/>
        <v>3735.3</v>
      </c>
      <c r="K13" s="17">
        <f t="shared" si="0"/>
        <v>3785.19</v>
      </c>
    </row>
    <row r="14" spans="1:11" s="3" customFormat="1" ht="17.25">
      <c r="A14" s="16"/>
      <c r="B14" s="16" t="s">
        <v>144</v>
      </c>
      <c r="C14" s="16">
        <v>1010</v>
      </c>
      <c r="D14" s="56">
        <f>D15+D16+D17+D18+D19+D21+D20</f>
        <v>3979.89</v>
      </c>
      <c r="E14" s="56">
        <f>E15+E16+E17+E18+E19+E21+E20</f>
        <v>6655</v>
      </c>
      <c r="F14" s="56">
        <f>F15+F16+F17+F18+F19+F21+F20</f>
        <v>7923.8</v>
      </c>
      <c r="G14" s="56">
        <f>H14+I14+J14+K14</f>
        <v>7923.8</v>
      </c>
      <c r="H14" s="56">
        <f>H15+H16+H17+H18+H19+H21+H20</f>
        <v>1987.2</v>
      </c>
      <c r="I14" s="56">
        <f>I15+I16+I17+I18+I19+I21+I20</f>
        <v>1992.2</v>
      </c>
      <c r="J14" s="56">
        <f>J15+J16+J17+J18+J19+J21+J20</f>
        <v>1957.2</v>
      </c>
      <c r="K14" s="56">
        <f>K15+K16+K17+K18+K19+K21+K20</f>
        <v>1987.2</v>
      </c>
    </row>
    <row r="15" spans="1:11" s="3" customFormat="1" ht="17.25">
      <c r="A15" s="16"/>
      <c r="B15" s="16" t="s">
        <v>129</v>
      </c>
      <c r="C15" s="16">
        <v>1011</v>
      </c>
      <c r="D15" s="57">
        <v>2035.5</v>
      </c>
      <c r="E15" s="57">
        <v>3190</v>
      </c>
      <c r="F15" s="57">
        <v>4200</v>
      </c>
      <c r="G15" s="56">
        <f aca="true" t="shared" si="1" ref="G15:G21">H15+I15+J15+K15</f>
        <v>4200</v>
      </c>
      <c r="H15" s="57">
        <v>1050</v>
      </c>
      <c r="I15" s="57">
        <v>1050</v>
      </c>
      <c r="J15" s="57">
        <v>1050</v>
      </c>
      <c r="K15" s="57">
        <v>1050</v>
      </c>
    </row>
    <row r="16" spans="1:11" s="3" customFormat="1" ht="17.25">
      <c r="A16" s="16"/>
      <c r="B16" s="16" t="s">
        <v>130</v>
      </c>
      <c r="C16" s="16">
        <v>1012</v>
      </c>
      <c r="D16" s="57">
        <v>492.5</v>
      </c>
      <c r="E16" s="57">
        <v>1020</v>
      </c>
      <c r="F16" s="57">
        <v>1040</v>
      </c>
      <c r="G16" s="56">
        <f t="shared" si="1"/>
        <v>1040</v>
      </c>
      <c r="H16" s="57">
        <v>250</v>
      </c>
      <c r="I16" s="57">
        <v>280</v>
      </c>
      <c r="J16" s="57">
        <v>260</v>
      </c>
      <c r="K16" s="57">
        <v>250</v>
      </c>
    </row>
    <row r="17" spans="1:11" s="3" customFormat="1" ht="17.25">
      <c r="A17" s="16"/>
      <c r="B17" s="16" t="s">
        <v>131</v>
      </c>
      <c r="C17" s="16">
        <v>1013</v>
      </c>
      <c r="D17" s="57">
        <v>491.1</v>
      </c>
      <c r="E17" s="57">
        <v>970</v>
      </c>
      <c r="F17" s="57">
        <v>780</v>
      </c>
      <c r="G17" s="56">
        <f t="shared" si="1"/>
        <v>780</v>
      </c>
      <c r="H17" s="57">
        <v>195</v>
      </c>
      <c r="I17" s="57">
        <v>195</v>
      </c>
      <c r="J17" s="57">
        <v>195</v>
      </c>
      <c r="K17" s="57">
        <v>195</v>
      </c>
    </row>
    <row r="18" spans="1:11" s="3" customFormat="1" ht="17.25">
      <c r="A18" s="16"/>
      <c r="B18" s="16" t="s">
        <v>132</v>
      </c>
      <c r="C18" s="16">
        <v>1014</v>
      </c>
      <c r="D18" s="57">
        <v>119.6</v>
      </c>
      <c r="E18" s="57">
        <v>130</v>
      </c>
      <c r="F18" s="57">
        <v>135</v>
      </c>
      <c r="G18" s="56">
        <f t="shared" si="1"/>
        <v>135</v>
      </c>
      <c r="H18" s="57">
        <v>50</v>
      </c>
      <c r="I18" s="57">
        <v>25</v>
      </c>
      <c r="J18" s="57">
        <v>10</v>
      </c>
      <c r="K18" s="57">
        <v>50</v>
      </c>
    </row>
    <row r="19" spans="1:11" s="3" customFormat="1" ht="17.25">
      <c r="A19" s="16"/>
      <c r="B19" s="16" t="s">
        <v>145</v>
      </c>
      <c r="C19" s="16">
        <v>1015</v>
      </c>
      <c r="D19" s="57">
        <v>445.99</v>
      </c>
      <c r="E19" s="57">
        <v>500</v>
      </c>
      <c r="F19" s="57">
        <v>641.6</v>
      </c>
      <c r="G19" s="56">
        <f t="shared" si="1"/>
        <v>641.6</v>
      </c>
      <c r="H19" s="57">
        <v>160.4</v>
      </c>
      <c r="I19" s="57">
        <v>160.4</v>
      </c>
      <c r="J19" s="57">
        <v>160.4</v>
      </c>
      <c r="K19" s="57">
        <v>160.4</v>
      </c>
    </row>
    <row r="20" spans="1:11" s="3" customFormat="1" ht="17.25">
      <c r="A20" s="16"/>
      <c r="B20" s="16" t="s">
        <v>146</v>
      </c>
      <c r="C20" s="16">
        <v>1016</v>
      </c>
      <c r="D20" s="57">
        <v>311.3</v>
      </c>
      <c r="E20" s="57">
        <v>360</v>
      </c>
      <c r="F20" s="57">
        <v>527.2</v>
      </c>
      <c r="G20" s="56">
        <f t="shared" si="1"/>
        <v>527.2</v>
      </c>
      <c r="H20" s="57">
        <v>131.8</v>
      </c>
      <c r="I20" s="57">
        <v>131.8</v>
      </c>
      <c r="J20" s="57">
        <v>131.8</v>
      </c>
      <c r="K20" s="57">
        <v>131.8</v>
      </c>
    </row>
    <row r="21" spans="1:11" s="3" customFormat="1" ht="17.25">
      <c r="A21" s="16"/>
      <c r="B21" s="16" t="s">
        <v>133</v>
      </c>
      <c r="C21" s="16">
        <v>1017</v>
      </c>
      <c r="D21" s="57">
        <v>83.9</v>
      </c>
      <c r="E21" s="57">
        <v>485</v>
      </c>
      <c r="F21" s="57">
        <v>600</v>
      </c>
      <c r="G21" s="56">
        <f t="shared" si="1"/>
        <v>600</v>
      </c>
      <c r="H21" s="57">
        <v>150</v>
      </c>
      <c r="I21" s="57">
        <v>150</v>
      </c>
      <c r="J21" s="57">
        <v>150</v>
      </c>
      <c r="K21" s="57">
        <v>150</v>
      </c>
    </row>
    <row r="22" spans="1:11" s="3" customFormat="1" ht="18" customHeight="1" hidden="1">
      <c r="A22" s="16"/>
      <c r="B22" s="16"/>
      <c r="C22" s="16"/>
      <c r="D22" s="57"/>
      <c r="E22" s="72"/>
      <c r="F22" s="72"/>
      <c r="G22" s="57"/>
      <c r="H22" s="18"/>
      <c r="I22" s="18"/>
      <c r="J22" s="18"/>
      <c r="K22" s="18"/>
    </row>
    <row r="23" spans="1:12" s="3" customFormat="1" ht="17.25">
      <c r="A23" s="16"/>
      <c r="B23" s="16" t="s">
        <v>99</v>
      </c>
      <c r="C23" s="16">
        <v>1020</v>
      </c>
      <c r="D23" s="56">
        <f>D24+D25+D26+D27+D28+D29</f>
        <v>7881.2</v>
      </c>
      <c r="E23" s="56">
        <f>E24+E25+E26+E28+E27+E29</f>
        <v>9403.56</v>
      </c>
      <c r="F23" s="56">
        <f>F24+F25+F26+F28+F27+F29</f>
        <v>7172.29</v>
      </c>
      <c r="G23" s="56">
        <f>G24+G25+G26+G28+G27+G29</f>
        <v>7172.29</v>
      </c>
      <c r="H23" s="17">
        <f>H24+H25+H28+H27+H29</f>
        <v>1778.1000000000001</v>
      </c>
      <c r="I23" s="17">
        <f>I24+I25+I26+I27+I28+I29</f>
        <v>1793.1000000000001</v>
      </c>
      <c r="J23" s="17">
        <f>J24+J25+J26+J27+J28+J29</f>
        <v>1778.1000000000001</v>
      </c>
      <c r="K23" s="17">
        <f>K24+K25+K26+K27+K28+K29</f>
        <v>1797.99</v>
      </c>
      <c r="L23" s="19"/>
    </row>
    <row r="24" spans="1:12" s="3" customFormat="1" ht="17.25">
      <c r="A24" s="16">
        <v>2610</v>
      </c>
      <c r="B24" s="55" t="s">
        <v>126</v>
      </c>
      <c r="C24" s="16">
        <v>1030</v>
      </c>
      <c r="D24" s="57">
        <v>7590.6</v>
      </c>
      <c r="E24" s="57">
        <v>8495.8</v>
      </c>
      <c r="F24" s="57">
        <v>6614.75</v>
      </c>
      <c r="G24" s="57">
        <f aca="true" t="shared" si="2" ref="G24:G29">H24+I24+J24+K24</f>
        <v>6614.75</v>
      </c>
      <c r="H24" s="18">
        <v>1653.7</v>
      </c>
      <c r="I24" s="18">
        <v>1653.7</v>
      </c>
      <c r="J24" s="18">
        <v>1653.7</v>
      </c>
      <c r="K24" s="18">
        <v>1653.65</v>
      </c>
      <c r="L24" s="19"/>
    </row>
    <row r="25" spans="1:11" s="3" customFormat="1" ht="17.25" customHeight="1">
      <c r="A25" s="16"/>
      <c r="B25" s="7" t="s">
        <v>127</v>
      </c>
      <c r="C25" s="16">
        <v>1031</v>
      </c>
      <c r="D25" s="57">
        <v>153.4</v>
      </c>
      <c r="E25" s="57">
        <v>684.86</v>
      </c>
      <c r="F25" s="57">
        <v>497.54</v>
      </c>
      <c r="G25" s="57">
        <f t="shared" si="2"/>
        <v>497.5400000000001</v>
      </c>
      <c r="H25" s="18">
        <v>124.4</v>
      </c>
      <c r="I25" s="18">
        <v>124.4</v>
      </c>
      <c r="J25" s="18">
        <v>124.4</v>
      </c>
      <c r="K25" s="18">
        <v>124.34</v>
      </c>
    </row>
    <row r="26" spans="1:11" s="3" customFormat="1" ht="18.75" customHeight="1">
      <c r="A26" s="16"/>
      <c r="B26" s="24" t="s">
        <v>143</v>
      </c>
      <c r="C26" s="16">
        <v>1032</v>
      </c>
      <c r="D26" s="57">
        <v>26.2</v>
      </c>
      <c r="E26" s="57">
        <v>52.9</v>
      </c>
      <c r="F26" s="57">
        <v>60</v>
      </c>
      <c r="G26" s="57">
        <f t="shared" si="2"/>
        <v>60</v>
      </c>
      <c r="H26" s="18">
        <v>25</v>
      </c>
      <c r="I26" s="18">
        <v>15</v>
      </c>
      <c r="J26" s="18">
        <v>0</v>
      </c>
      <c r="K26" s="18">
        <v>20</v>
      </c>
    </row>
    <row r="27" spans="1:11" s="3" customFormat="1" ht="17.25">
      <c r="A27" s="16"/>
      <c r="B27" s="7" t="s">
        <v>170</v>
      </c>
      <c r="C27" s="16">
        <v>1033</v>
      </c>
      <c r="D27" s="57">
        <v>107</v>
      </c>
      <c r="E27" s="57">
        <v>0</v>
      </c>
      <c r="F27" s="57">
        <v>0</v>
      </c>
      <c r="G27" s="57">
        <f t="shared" si="2"/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s="3" customFormat="1" ht="17.25">
      <c r="A28" s="16"/>
      <c r="B28" s="7" t="s">
        <v>169</v>
      </c>
      <c r="C28" s="16">
        <v>1034</v>
      </c>
      <c r="D28" s="57">
        <v>4</v>
      </c>
      <c r="E28" s="57">
        <v>20</v>
      </c>
      <c r="F28" s="57">
        <v>0</v>
      </c>
      <c r="G28" s="57">
        <f t="shared" si="2"/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s="3" customFormat="1" ht="17.25">
      <c r="A29" s="16"/>
      <c r="B29" s="16" t="s">
        <v>168</v>
      </c>
      <c r="C29" s="16">
        <v>1035</v>
      </c>
      <c r="D29" s="57">
        <v>0</v>
      </c>
      <c r="E29" s="57">
        <v>150</v>
      </c>
      <c r="F29" s="57">
        <v>0</v>
      </c>
      <c r="G29" s="57">
        <f t="shared" si="2"/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s="3" customFormat="1" ht="17.25">
      <c r="A30" s="16"/>
      <c r="B30" s="16" t="s">
        <v>21</v>
      </c>
      <c r="C30" s="16">
        <v>1040</v>
      </c>
      <c r="D30" s="56">
        <f>D31</f>
        <v>1380.41</v>
      </c>
      <c r="E30" s="56">
        <f>E31</f>
        <v>2200</v>
      </c>
      <c r="F30" s="56">
        <f>F31</f>
        <v>0</v>
      </c>
      <c r="G30" s="56">
        <f>G31</f>
        <v>0</v>
      </c>
      <c r="H30" s="17">
        <f>H31+H32+H33</f>
        <v>0</v>
      </c>
      <c r="I30" s="17">
        <f>I31+I32+I33</f>
        <v>0</v>
      </c>
      <c r="J30" s="17">
        <f>J31+J32+J33</f>
        <v>0</v>
      </c>
      <c r="K30" s="17">
        <f>K31+K32+K33</f>
        <v>0</v>
      </c>
    </row>
    <row r="31" spans="1:11" s="3" customFormat="1" ht="17.25" customHeight="1">
      <c r="A31" s="16"/>
      <c r="B31" s="16" t="s">
        <v>128</v>
      </c>
      <c r="C31" s="16">
        <v>1041</v>
      </c>
      <c r="D31" s="63">
        <v>1380.41</v>
      </c>
      <c r="E31" s="63">
        <v>2200</v>
      </c>
      <c r="F31" s="63">
        <v>0</v>
      </c>
      <c r="G31" s="63">
        <f>H31+I31+J31+K31</f>
        <v>0</v>
      </c>
      <c r="H31" s="48">
        <v>0</v>
      </c>
      <c r="I31" s="48">
        <v>0</v>
      </c>
      <c r="J31" s="48">
        <v>0</v>
      </c>
      <c r="K31" s="48">
        <v>0</v>
      </c>
    </row>
    <row r="32" spans="1:11" s="3" customFormat="1" ht="0.75" customHeight="1" hidden="1">
      <c r="A32" s="16"/>
      <c r="B32" s="16"/>
      <c r="C32" s="16">
        <v>1042</v>
      </c>
      <c r="D32" s="76"/>
      <c r="E32" s="57"/>
      <c r="F32" s="57"/>
      <c r="G32" s="57">
        <f>H32+I32+J32+K32</f>
        <v>0</v>
      </c>
      <c r="H32" s="18"/>
      <c r="I32" s="18"/>
      <c r="J32" s="18"/>
      <c r="K32" s="18"/>
    </row>
    <row r="33" spans="1:11" s="3" customFormat="1" ht="17.25" customHeight="1" hidden="1">
      <c r="A33" s="16"/>
      <c r="B33" s="16"/>
      <c r="C33" s="16">
        <v>1043</v>
      </c>
      <c r="D33" s="76"/>
      <c r="E33" s="57"/>
      <c r="F33" s="57"/>
      <c r="G33" s="57">
        <f>H33+I33+J33+K33</f>
        <v>0</v>
      </c>
      <c r="H33" s="18"/>
      <c r="I33" s="18"/>
      <c r="J33" s="18"/>
      <c r="K33" s="18"/>
    </row>
    <row r="34" spans="1:11" s="3" customFormat="1" ht="17.25">
      <c r="A34" s="16"/>
      <c r="B34" s="16" t="s">
        <v>171</v>
      </c>
      <c r="C34" s="16">
        <v>1050</v>
      </c>
      <c r="D34" s="57">
        <v>107.7</v>
      </c>
      <c r="E34" s="57"/>
      <c r="F34" s="57"/>
      <c r="G34" s="57"/>
      <c r="H34" s="18"/>
      <c r="I34" s="18"/>
      <c r="J34" s="18"/>
      <c r="K34" s="18"/>
    </row>
    <row r="35" spans="1:11" s="3" customFormat="1" ht="17.25">
      <c r="A35" s="16"/>
      <c r="B35" s="16"/>
      <c r="C35" s="16"/>
      <c r="D35" s="77"/>
      <c r="E35" s="16"/>
      <c r="F35" s="16"/>
      <c r="G35" s="45" t="s">
        <v>93</v>
      </c>
      <c r="H35" s="45" t="s">
        <v>9</v>
      </c>
      <c r="I35" s="45" t="s">
        <v>10</v>
      </c>
      <c r="J35" s="45" t="s">
        <v>94</v>
      </c>
      <c r="K35" s="45" t="s">
        <v>95</v>
      </c>
    </row>
    <row r="36" spans="1:11" s="4" customFormat="1" ht="17.25">
      <c r="A36" s="15"/>
      <c r="B36" s="20" t="s">
        <v>22</v>
      </c>
      <c r="C36" s="13"/>
      <c r="D36" s="78"/>
      <c r="E36" s="15"/>
      <c r="F36" s="15"/>
      <c r="G36" s="17"/>
      <c r="H36" s="17"/>
      <c r="I36" s="17"/>
      <c r="J36" s="17"/>
      <c r="K36" s="17"/>
    </row>
    <row r="37" spans="1:11" s="2" customFormat="1" ht="17.25">
      <c r="A37" s="16"/>
      <c r="B37" s="16" t="s">
        <v>87</v>
      </c>
      <c r="C37" s="11">
        <v>1060</v>
      </c>
      <c r="D37" s="58">
        <v>7797.8</v>
      </c>
      <c r="E37" s="56">
        <v>10312.5</v>
      </c>
      <c r="F37" s="56">
        <v>8946.1</v>
      </c>
      <c r="G37" s="65">
        <f aca="true" t="shared" si="3" ref="G37:G66">H37+I37+J37+K37</f>
        <v>8946.1</v>
      </c>
      <c r="H37" s="17">
        <v>2236.5</v>
      </c>
      <c r="I37" s="17">
        <v>2236.5</v>
      </c>
      <c r="J37" s="17">
        <v>2236.55</v>
      </c>
      <c r="K37" s="17">
        <v>2236.55</v>
      </c>
    </row>
    <row r="38" spans="1:11" s="2" customFormat="1" ht="17.25">
      <c r="A38" s="16"/>
      <c r="B38" s="11" t="s">
        <v>23</v>
      </c>
      <c r="C38" s="11">
        <v>1070</v>
      </c>
      <c r="D38" s="58">
        <v>1784.3</v>
      </c>
      <c r="E38" s="56">
        <v>2268.82</v>
      </c>
      <c r="F38" s="56">
        <v>1968.1</v>
      </c>
      <c r="G38" s="65">
        <f t="shared" si="3"/>
        <v>1968.1</v>
      </c>
      <c r="H38" s="17">
        <v>492</v>
      </c>
      <c r="I38" s="17">
        <v>492</v>
      </c>
      <c r="J38" s="17">
        <v>492.05</v>
      </c>
      <c r="K38" s="17">
        <v>492.05</v>
      </c>
    </row>
    <row r="39" spans="1:11" s="2" customFormat="1" ht="17.25">
      <c r="A39" s="16"/>
      <c r="B39" s="11" t="s">
        <v>90</v>
      </c>
      <c r="C39" s="11">
        <v>1080</v>
      </c>
      <c r="D39" s="58">
        <f>D40+D41+D42+D43+D44+D45+D46</f>
        <v>2540.1000000000004</v>
      </c>
      <c r="E39" s="58">
        <f>E40+E41+E42+E43+E44+E45+E46</f>
        <v>3006</v>
      </c>
      <c r="F39" s="58">
        <f>F40+F41+F42+F43+F44+F45+F46</f>
        <v>2575</v>
      </c>
      <c r="G39" s="47">
        <f t="shared" si="3"/>
        <v>2575</v>
      </c>
      <c r="H39" s="58">
        <f>H40+H41+H42+H43+H44+H45+H46</f>
        <v>685</v>
      </c>
      <c r="I39" s="58">
        <f>I40+I41+I42+I43+I44+I45+I46</f>
        <v>615</v>
      </c>
      <c r="J39" s="58">
        <f>J40+J41+J42+J43+J44+J45+J46</f>
        <v>645</v>
      </c>
      <c r="K39" s="58">
        <f>K40+K41+K42+K43+K44+K45+K46</f>
        <v>630</v>
      </c>
    </row>
    <row r="40" spans="1:11" s="2" customFormat="1" ht="17.25">
      <c r="A40" s="16"/>
      <c r="B40" s="11" t="s">
        <v>134</v>
      </c>
      <c r="C40" s="11">
        <v>1081</v>
      </c>
      <c r="D40" s="59">
        <v>1753.4</v>
      </c>
      <c r="E40" s="57">
        <v>1761</v>
      </c>
      <c r="F40" s="57">
        <v>1860</v>
      </c>
      <c r="G40" s="48">
        <f t="shared" si="3"/>
        <v>1860</v>
      </c>
      <c r="H40" s="18">
        <v>490</v>
      </c>
      <c r="I40" s="18">
        <v>440</v>
      </c>
      <c r="J40" s="18">
        <v>480</v>
      </c>
      <c r="K40" s="18">
        <v>450</v>
      </c>
    </row>
    <row r="41" spans="1:11" s="2" customFormat="1" ht="17.25">
      <c r="A41" s="16"/>
      <c r="B41" s="11" t="s">
        <v>113</v>
      </c>
      <c r="C41" s="11">
        <v>1082</v>
      </c>
      <c r="D41" s="59">
        <v>318.9</v>
      </c>
      <c r="E41" s="57">
        <v>450</v>
      </c>
      <c r="F41" s="57">
        <v>185</v>
      </c>
      <c r="G41" s="48">
        <f t="shared" si="3"/>
        <v>185</v>
      </c>
      <c r="H41" s="18">
        <v>45</v>
      </c>
      <c r="I41" s="18">
        <v>45</v>
      </c>
      <c r="J41" s="18">
        <v>45</v>
      </c>
      <c r="K41" s="18">
        <v>50</v>
      </c>
    </row>
    <row r="42" spans="1:11" s="2" customFormat="1" ht="17.25">
      <c r="A42" s="16"/>
      <c r="B42" s="11" t="s">
        <v>115</v>
      </c>
      <c r="C42" s="11">
        <v>1083</v>
      </c>
      <c r="D42" s="59">
        <v>195.2</v>
      </c>
      <c r="E42" s="57">
        <v>340</v>
      </c>
      <c r="F42" s="57">
        <v>200</v>
      </c>
      <c r="G42" s="48">
        <f t="shared" si="3"/>
        <v>200</v>
      </c>
      <c r="H42" s="18">
        <v>50</v>
      </c>
      <c r="I42" s="18">
        <v>50</v>
      </c>
      <c r="J42" s="18">
        <v>50</v>
      </c>
      <c r="K42" s="18">
        <v>50</v>
      </c>
    </row>
    <row r="43" spans="1:11" s="2" customFormat="1" ht="17.25">
      <c r="A43" s="16"/>
      <c r="B43" s="11" t="s">
        <v>118</v>
      </c>
      <c r="C43" s="11">
        <v>1084</v>
      </c>
      <c r="D43" s="59">
        <v>189.9</v>
      </c>
      <c r="E43" s="57">
        <v>270</v>
      </c>
      <c r="F43" s="57">
        <v>185</v>
      </c>
      <c r="G43" s="48">
        <f t="shared" si="3"/>
        <v>185</v>
      </c>
      <c r="H43" s="18">
        <v>45</v>
      </c>
      <c r="I43" s="18">
        <v>45</v>
      </c>
      <c r="J43" s="18">
        <v>45</v>
      </c>
      <c r="K43" s="18">
        <v>50</v>
      </c>
    </row>
    <row r="44" spans="1:11" s="2" customFormat="1" ht="17.25">
      <c r="A44" s="16"/>
      <c r="B44" s="11" t="s">
        <v>116</v>
      </c>
      <c r="C44" s="11">
        <v>1085</v>
      </c>
      <c r="D44" s="59">
        <v>39.8</v>
      </c>
      <c r="E44" s="57">
        <v>45</v>
      </c>
      <c r="F44" s="57">
        <v>65</v>
      </c>
      <c r="G44" s="48">
        <f t="shared" si="3"/>
        <v>65</v>
      </c>
      <c r="H44" s="18">
        <v>15</v>
      </c>
      <c r="I44" s="18">
        <v>15</v>
      </c>
      <c r="J44" s="18">
        <v>15</v>
      </c>
      <c r="K44" s="18">
        <v>20</v>
      </c>
    </row>
    <row r="45" spans="1:12" s="2" customFormat="1" ht="17.25">
      <c r="A45" s="16"/>
      <c r="B45" s="11" t="s">
        <v>117</v>
      </c>
      <c r="C45" s="11">
        <v>1090</v>
      </c>
      <c r="D45" s="59">
        <v>4.9</v>
      </c>
      <c r="E45" s="57">
        <v>100</v>
      </c>
      <c r="F45" s="57">
        <v>40</v>
      </c>
      <c r="G45" s="48">
        <f t="shared" si="3"/>
        <v>40</v>
      </c>
      <c r="H45" s="18">
        <v>30</v>
      </c>
      <c r="I45" s="18">
        <v>10</v>
      </c>
      <c r="J45" s="18">
        <v>0</v>
      </c>
      <c r="K45" s="18">
        <v>0</v>
      </c>
      <c r="L45" s="21"/>
    </row>
    <row r="46" spans="1:11" s="2" customFormat="1" ht="17.25">
      <c r="A46" s="16"/>
      <c r="B46" s="11" t="s">
        <v>77</v>
      </c>
      <c r="C46" s="11">
        <v>1100</v>
      </c>
      <c r="D46" s="59">
        <v>38</v>
      </c>
      <c r="E46" s="57">
        <v>40</v>
      </c>
      <c r="F46" s="57">
        <v>40</v>
      </c>
      <c r="G46" s="48">
        <f t="shared" si="3"/>
        <v>40</v>
      </c>
      <c r="H46" s="18">
        <v>10</v>
      </c>
      <c r="I46" s="18">
        <v>10</v>
      </c>
      <c r="J46" s="18">
        <v>10</v>
      </c>
      <c r="K46" s="18">
        <v>10</v>
      </c>
    </row>
    <row r="47" spans="1:11" s="2" customFormat="1" ht="17.25">
      <c r="A47" s="16"/>
      <c r="B47" s="11" t="s">
        <v>91</v>
      </c>
      <c r="C47" s="11">
        <v>1110</v>
      </c>
      <c r="D47" s="58">
        <f>D48+D49+D50+D51+D52+D53+D54+D55+D56</f>
        <v>359.6</v>
      </c>
      <c r="E47" s="58">
        <f>E48+E49+E50+E51+E52+E53+E54+E55+E56</f>
        <v>1147.3</v>
      </c>
      <c r="F47" s="58">
        <f>F48+F49+F50+F51+F52+F53+F54+F55+F56</f>
        <v>299.6</v>
      </c>
      <c r="G47" s="47">
        <f>H47+I47+J47+K47</f>
        <v>299.6</v>
      </c>
      <c r="H47" s="58">
        <f>H48+H49+H50+H51+H52+H53+H54+H55+H56</f>
        <v>127.4</v>
      </c>
      <c r="I47" s="58">
        <f>I48+I49+I50+I51+I52+I53+I54+I55+I56</f>
        <v>87.4</v>
      </c>
      <c r="J47" s="58">
        <f>J48+J49+J50+J51+J52+J53+J54+J55+J56</f>
        <v>12.4</v>
      </c>
      <c r="K47" s="58">
        <f>K48+K49+K50+K51+K52+K53+K54+K55+K56</f>
        <v>72.4</v>
      </c>
    </row>
    <row r="48" spans="1:11" s="2" customFormat="1" ht="17.25">
      <c r="A48" s="16"/>
      <c r="B48" s="11" t="s">
        <v>88</v>
      </c>
      <c r="C48" s="11">
        <v>1111</v>
      </c>
      <c r="D48" s="59">
        <v>8</v>
      </c>
      <c r="E48" s="57">
        <v>21</v>
      </c>
      <c r="F48" s="57">
        <v>25</v>
      </c>
      <c r="G48" s="48">
        <f t="shared" si="3"/>
        <v>25</v>
      </c>
      <c r="H48" s="18">
        <v>15</v>
      </c>
      <c r="I48" s="18">
        <v>0</v>
      </c>
      <c r="J48" s="18">
        <v>0</v>
      </c>
      <c r="K48" s="18">
        <v>10</v>
      </c>
    </row>
    <row r="49" spans="1:11" s="2" customFormat="1" ht="17.25">
      <c r="A49" s="16"/>
      <c r="B49" s="11" t="s">
        <v>147</v>
      </c>
      <c r="C49" s="11">
        <v>1112</v>
      </c>
      <c r="D49" s="59">
        <v>16</v>
      </c>
      <c r="E49" s="57">
        <v>8</v>
      </c>
      <c r="F49" s="57">
        <v>8</v>
      </c>
      <c r="G49" s="48">
        <f t="shared" si="3"/>
        <v>8</v>
      </c>
      <c r="H49" s="18">
        <v>2</v>
      </c>
      <c r="I49" s="18">
        <v>2</v>
      </c>
      <c r="J49" s="18">
        <v>2</v>
      </c>
      <c r="K49" s="18">
        <v>2</v>
      </c>
    </row>
    <row r="50" spans="1:11" s="2" customFormat="1" ht="17.25">
      <c r="A50" s="16"/>
      <c r="B50" s="11" t="s">
        <v>119</v>
      </c>
      <c r="C50" s="11">
        <v>1113</v>
      </c>
      <c r="D50" s="57">
        <v>24.8</v>
      </c>
      <c r="E50" s="57">
        <v>0</v>
      </c>
      <c r="F50" s="57">
        <v>0</v>
      </c>
      <c r="G50" s="48">
        <f t="shared" si="3"/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s="2" customFormat="1" ht="17.25">
      <c r="A51" s="16"/>
      <c r="B51" s="11" t="s">
        <v>120</v>
      </c>
      <c r="C51" s="11">
        <v>1114</v>
      </c>
      <c r="D51" s="57">
        <v>12</v>
      </c>
      <c r="E51" s="57">
        <v>6</v>
      </c>
      <c r="F51" s="57">
        <v>15.6</v>
      </c>
      <c r="G51" s="48">
        <f t="shared" si="3"/>
        <v>15.6</v>
      </c>
      <c r="H51" s="18">
        <v>3.9</v>
      </c>
      <c r="I51" s="18">
        <v>3.9</v>
      </c>
      <c r="J51" s="18">
        <v>3.9</v>
      </c>
      <c r="K51" s="18">
        <v>3.9</v>
      </c>
    </row>
    <row r="52" spans="1:11" s="2" customFormat="1" ht="17.25">
      <c r="A52" s="16"/>
      <c r="B52" s="11" t="s">
        <v>121</v>
      </c>
      <c r="C52" s="11">
        <v>1115</v>
      </c>
      <c r="D52" s="57">
        <v>6</v>
      </c>
      <c r="E52" s="57">
        <v>4</v>
      </c>
      <c r="F52" s="57">
        <v>8</v>
      </c>
      <c r="G52" s="48">
        <f t="shared" si="3"/>
        <v>8</v>
      </c>
      <c r="H52" s="18">
        <v>2</v>
      </c>
      <c r="I52" s="18">
        <v>2</v>
      </c>
      <c r="J52" s="18">
        <v>2</v>
      </c>
      <c r="K52" s="18">
        <v>2</v>
      </c>
    </row>
    <row r="53" spans="1:11" s="2" customFormat="1" ht="17.25">
      <c r="A53" s="16"/>
      <c r="B53" s="11" t="s">
        <v>123</v>
      </c>
      <c r="C53" s="11">
        <v>1116</v>
      </c>
      <c r="D53" s="57">
        <v>15</v>
      </c>
      <c r="E53" s="57">
        <v>16</v>
      </c>
      <c r="F53" s="57">
        <v>18</v>
      </c>
      <c r="G53" s="48">
        <f t="shared" si="3"/>
        <v>18</v>
      </c>
      <c r="H53" s="18">
        <v>4.5</v>
      </c>
      <c r="I53" s="18">
        <v>4.5</v>
      </c>
      <c r="J53" s="18">
        <v>4.5</v>
      </c>
      <c r="K53" s="18">
        <v>4.5</v>
      </c>
    </row>
    <row r="54" spans="1:11" s="2" customFormat="1" ht="17.25">
      <c r="A54" s="16"/>
      <c r="B54" s="11" t="s">
        <v>148</v>
      </c>
      <c r="C54" s="11">
        <v>1117</v>
      </c>
      <c r="D54" s="57">
        <v>277.8</v>
      </c>
      <c r="E54" s="57">
        <v>1092.3</v>
      </c>
      <c r="F54" s="57">
        <v>225</v>
      </c>
      <c r="G54" s="48">
        <f t="shared" si="3"/>
        <v>225</v>
      </c>
      <c r="H54" s="18">
        <v>100</v>
      </c>
      <c r="I54" s="18">
        <v>75</v>
      </c>
      <c r="J54" s="18">
        <v>0</v>
      </c>
      <c r="K54" s="18">
        <v>50</v>
      </c>
    </row>
    <row r="55" spans="1:11" s="2" customFormat="1" ht="3" customHeight="1">
      <c r="A55" s="16"/>
      <c r="B55" s="11"/>
      <c r="C55" s="11"/>
      <c r="D55" s="59"/>
      <c r="E55" s="72"/>
      <c r="F55" s="57"/>
      <c r="G55" s="48">
        <f t="shared" si="3"/>
        <v>0</v>
      </c>
      <c r="H55" s="18"/>
      <c r="I55" s="18"/>
      <c r="J55" s="18"/>
      <c r="K55" s="18"/>
    </row>
    <row r="56" spans="1:11" s="2" customFormat="1" ht="17.25" hidden="1">
      <c r="A56" s="16"/>
      <c r="B56" s="11"/>
      <c r="C56" s="11"/>
      <c r="D56" s="59"/>
      <c r="E56" s="72"/>
      <c r="F56" s="57"/>
      <c r="G56" s="48">
        <f t="shared" si="3"/>
        <v>0</v>
      </c>
      <c r="H56" s="18"/>
      <c r="I56" s="18"/>
      <c r="J56" s="18"/>
      <c r="K56" s="18"/>
    </row>
    <row r="57" spans="1:11" s="2" customFormat="1" ht="17.25">
      <c r="A57" s="16"/>
      <c r="B57" s="11" t="s">
        <v>24</v>
      </c>
      <c r="C57" s="11">
        <v>1120</v>
      </c>
      <c r="D57" s="58">
        <v>4.9</v>
      </c>
      <c r="E57" s="56">
        <v>8</v>
      </c>
      <c r="F57" s="56">
        <v>20</v>
      </c>
      <c r="G57" s="47">
        <f t="shared" si="3"/>
        <v>20</v>
      </c>
      <c r="H57" s="17">
        <v>5</v>
      </c>
      <c r="I57" s="17">
        <v>5</v>
      </c>
      <c r="J57" s="17">
        <v>5</v>
      </c>
      <c r="K57" s="17">
        <v>5</v>
      </c>
    </row>
    <row r="58" spans="1:11" s="2" customFormat="1" ht="17.25">
      <c r="A58" s="16"/>
      <c r="B58" s="11" t="s">
        <v>25</v>
      </c>
      <c r="C58" s="11">
        <v>1130</v>
      </c>
      <c r="D58" s="58">
        <f>D59+D60+D61+D62</f>
        <v>221.4</v>
      </c>
      <c r="E58" s="58">
        <f>E59+E60+E61+E62</f>
        <v>124</v>
      </c>
      <c r="F58" s="58">
        <f>F59+F60+F61+F62</f>
        <v>377</v>
      </c>
      <c r="G58" s="47">
        <f t="shared" si="3"/>
        <v>377</v>
      </c>
      <c r="H58" s="58">
        <f>H59+H60+H61+H62</f>
        <v>97</v>
      </c>
      <c r="I58" s="58">
        <f>I59+I60+I61+I62</f>
        <v>94</v>
      </c>
      <c r="J58" s="58">
        <f>J59+J60+J61+J62</f>
        <v>89</v>
      </c>
      <c r="K58" s="58">
        <f>K59+K60+K61+K62</f>
        <v>97</v>
      </c>
    </row>
    <row r="59" spans="1:11" s="2" customFormat="1" ht="17.25">
      <c r="A59" s="16"/>
      <c r="B59" s="11" t="s">
        <v>26</v>
      </c>
      <c r="C59" s="11">
        <v>1131</v>
      </c>
      <c r="D59" s="59">
        <v>37.9</v>
      </c>
      <c r="E59" s="57">
        <v>28</v>
      </c>
      <c r="F59" s="57">
        <v>61</v>
      </c>
      <c r="G59" s="48">
        <f t="shared" si="3"/>
        <v>61</v>
      </c>
      <c r="H59" s="18">
        <v>18</v>
      </c>
      <c r="I59" s="18">
        <v>15</v>
      </c>
      <c r="J59" s="18">
        <v>10</v>
      </c>
      <c r="K59" s="18">
        <v>18</v>
      </c>
    </row>
    <row r="60" spans="1:11" s="2" customFormat="1" ht="17.25">
      <c r="A60" s="16"/>
      <c r="B60" s="11" t="s">
        <v>27</v>
      </c>
      <c r="C60" s="11">
        <v>1132</v>
      </c>
      <c r="D60" s="59">
        <v>148.9</v>
      </c>
      <c r="E60" s="57">
        <v>83</v>
      </c>
      <c r="F60" s="57">
        <v>280</v>
      </c>
      <c r="G60" s="48">
        <f t="shared" si="3"/>
        <v>280</v>
      </c>
      <c r="H60" s="18">
        <v>70</v>
      </c>
      <c r="I60" s="18">
        <v>70</v>
      </c>
      <c r="J60" s="18">
        <v>70</v>
      </c>
      <c r="K60" s="18">
        <v>70</v>
      </c>
    </row>
    <row r="61" spans="1:11" s="2" customFormat="1" ht="17.25">
      <c r="A61" s="16"/>
      <c r="B61" s="11" t="s">
        <v>114</v>
      </c>
      <c r="C61" s="11">
        <v>1133</v>
      </c>
      <c r="D61" s="59">
        <v>24</v>
      </c>
      <c r="E61" s="57">
        <v>8</v>
      </c>
      <c r="F61" s="57">
        <v>24</v>
      </c>
      <c r="G61" s="48">
        <f t="shared" si="3"/>
        <v>24</v>
      </c>
      <c r="H61" s="18">
        <v>6</v>
      </c>
      <c r="I61" s="18">
        <v>6</v>
      </c>
      <c r="J61" s="18">
        <v>6</v>
      </c>
      <c r="K61" s="18">
        <v>6</v>
      </c>
    </row>
    <row r="62" spans="1:11" s="2" customFormat="1" ht="17.25">
      <c r="A62" s="16"/>
      <c r="B62" s="11" t="s">
        <v>124</v>
      </c>
      <c r="C62" s="11">
        <v>1134</v>
      </c>
      <c r="D62" s="59">
        <v>10.6</v>
      </c>
      <c r="E62" s="57">
        <v>5</v>
      </c>
      <c r="F62" s="57">
        <v>12</v>
      </c>
      <c r="G62" s="48">
        <f t="shared" si="3"/>
        <v>12</v>
      </c>
      <c r="H62" s="18">
        <v>3</v>
      </c>
      <c r="I62" s="18">
        <v>3</v>
      </c>
      <c r="J62" s="18">
        <v>3</v>
      </c>
      <c r="K62" s="18">
        <v>3</v>
      </c>
    </row>
    <row r="63" spans="1:11" s="2" customFormat="1" ht="17.25">
      <c r="A63" s="16"/>
      <c r="B63" s="23" t="s">
        <v>28</v>
      </c>
      <c r="C63" s="11">
        <v>1135</v>
      </c>
      <c r="D63" s="58">
        <v>0</v>
      </c>
      <c r="E63" s="58">
        <v>0</v>
      </c>
      <c r="F63" s="58">
        <v>0</v>
      </c>
      <c r="G63" s="47">
        <f t="shared" si="3"/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s="2" customFormat="1" ht="17.25">
      <c r="A64" s="16"/>
      <c r="B64" s="23" t="s">
        <v>29</v>
      </c>
      <c r="C64" s="11">
        <v>1136</v>
      </c>
      <c r="D64" s="58">
        <v>533.39</v>
      </c>
      <c r="E64" s="58">
        <v>1540</v>
      </c>
      <c r="F64" s="58">
        <v>870</v>
      </c>
      <c r="G64" s="47">
        <f t="shared" si="3"/>
        <v>870</v>
      </c>
      <c r="H64" s="58">
        <v>120</v>
      </c>
      <c r="I64" s="58">
        <v>250</v>
      </c>
      <c r="J64" s="58">
        <v>250</v>
      </c>
      <c r="K64" s="58">
        <v>250</v>
      </c>
    </row>
    <row r="65" spans="1:11" s="2" customFormat="1" ht="17.25">
      <c r="A65" s="16"/>
      <c r="B65" s="24" t="s">
        <v>86</v>
      </c>
      <c r="C65" s="11">
        <v>1137</v>
      </c>
      <c r="D65" s="58">
        <v>0</v>
      </c>
      <c r="E65" s="58">
        <v>0</v>
      </c>
      <c r="F65" s="58">
        <v>0</v>
      </c>
      <c r="G65" s="47">
        <f t="shared" si="3"/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s="2" customFormat="1" ht="17.25">
      <c r="A66" s="16"/>
      <c r="B66" s="23" t="s">
        <v>30</v>
      </c>
      <c r="C66" s="11">
        <v>1138</v>
      </c>
      <c r="D66" s="58">
        <v>0</v>
      </c>
      <c r="E66" s="58">
        <v>0</v>
      </c>
      <c r="F66" s="58">
        <v>0</v>
      </c>
      <c r="G66" s="47">
        <f t="shared" si="3"/>
        <v>0</v>
      </c>
      <c r="H66" s="58">
        <v>0</v>
      </c>
      <c r="I66" s="58">
        <v>0</v>
      </c>
      <c r="J66" s="58">
        <v>0</v>
      </c>
      <c r="K66" s="58">
        <v>0</v>
      </c>
    </row>
    <row r="67" spans="1:11" s="4" customFormat="1" ht="17.25">
      <c r="A67" s="25"/>
      <c r="B67" s="26" t="s">
        <v>31</v>
      </c>
      <c r="C67" s="27">
        <v>1139</v>
      </c>
      <c r="D67" s="53">
        <f>D14+D22+D23+D30</f>
        <v>13241.5</v>
      </c>
      <c r="E67" s="53">
        <f>E14+E22+E23+E30</f>
        <v>18258.559999999998</v>
      </c>
      <c r="F67" s="53">
        <f>F14+F22+F23+F30</f>
        <v>15096.09</v>
      </c>
      <c r="G67" s="28">
        <f>G14+G22+G23+G30</f>
        <v>15096.09</v>
      </c>
      <c r="H67" s="28">
        <f>H14+H23+H30</f>
        <v>3765.3</v>
      </c>
      <c r="I67" s="28">
        <f>I14+I23+I30</f>
        <v>3785.3</v>
      </c>
      <c r="J67" s="28">
        <f>J14+J22+J23+J30</f>
        <v>3735.3</v>
      </c>
      <c r="K67" s="28">
        <f>K14+K22+K23+K30</f>
        <v>3785.19</v>
      </c>
    </row>
    <row r="68" spans="1:11" s="4" customFormat="1" ht="17.25">
      <c r="A68" s="29"/>
      <c r="B68" s="30" t="s">
        <v>92</v>
      </c>
      <c r="C68" s="31">
        <v>1140</v>
      </c>
      <c r="D68" s="54">
        <f>D37+D38+D39+D47+D57+D58+D63+D64+D65+D66</f>
        <v>13241.49</v>
      </c>
      <c r="E68" s="54">
        <f>E37+E38+E39+E47+E57+E58+E63+E64+E65+E66</f>
        <v>18406.62</v>
      </c>
      <c r="F68" s="54">
        <f>F37+F38+F39+F47+F57+F58+F63+F64+F65+F66</f>
        <v>15055.800000000001</v>
      </c>
      <c r="G68" s="32">
        <f>G37+G38+G39+G47+G57+G58+G64</f>
        <v>15055.800000000001</v>
      </c>
      <c r="H68" s="54">
        <f>H37+H38+H39+H47+H57+H58+H63+H64+H65+H66</f>
        <v>3762.9</v>
      </c>
      <c r="I68" s="54">
        <f>I37+I38+I39+I47+I57+I58+I63+I64+I65+I66</f>
        <v>3779.9</v>
      </c>
      <c r="J68" s="54">
        <f>J37+J38+J39+J47+J57+J58+J63+J64+J65+J66</f>
        <v>3730.0000000000005</v>
      </c>
      <c r="K68" s="54">
        <f>K37+K38+K39+K47+K57+K58+K63+K64+K65+K66</f>
        <v>3783.0000000000005</v>
      </c>
    </row>
    <row r="69" spans="1:11" s="4" customFormat="1" ht="17.25">
      <c r="A69" s="15"/>
      <c r="B69" s="33" t="s">
        <v>78</v>
      </c>
      <c r="C69" s="11">
        <v>1141</v>
      </c>
      <c r="D69" s="40">
        <f aca="true" t="shared" si="4" ref="D69:K69">D37+D38</f>
        <v>9582.1</v>
      </c>
      <c r="E69" s="40">
        <f t="shared" si="4"/>
        <v>12581.32</v>
      </c>
      <c r="F69" s="40">
        <f t="shared" si="4"/>
        <v>10914.2</v>
      </c>
      <c r="G69" s="17">
        <f t="shared" si="4"/>
        <v>10914.2</v>
      </c>
      <c r="H69" s="40">
        <f t="shared" si="4"/>
        <v>2728.5</v>
      </c>
      <c r="I69" s="40">
        <f t="shared" si="4"/>
        <v>2728.5</v>
      </c>
      <c r="J69" s="40">
        <f t="shared" si="4"/>
        <v>2728.6000000000004</v>
      </c>
      <c r="K69" s="40">
        <f t="shared" si="4"/>
        <v>2728.6000000000004</v>
      </c>
    </row>
    <row r="70" spans="1:11" s="4" customFormat="1" ht="17.25">
      <c r="A70" s="15"/>
      <c r="B70" s="33" t="s">
        <v>79</v>
      </c>
      <c r="C70" s="11">
        <v>1142</v>
      </c>
      <c r="D70" s="15">
        <f aca="true" t="shared" si="5" ref="D70:K70">D68-D69</f>
        <v>3659.3899999999994</v>
      </c>
      <c r="E70" s="15">
        <f t="shared" si="5"/>
        <v>5825.299999999999</v>
      </c>
      <c r="F70" s="15">
        <f t="shared" si="5"/>
        <v>4141.6</v>
      </c>
      <c r="G70" s="17">
        <f t="shared" si="5"/>
        <v>4141.6</v>
      </c>
      <c r="H70" s="17">
        <f t="shared" si="5"/>
        <v>1034.4</v>
      </c>
      <c r="I70" s="17">
        <f t="shared" si="5"/>
        <v>1051.4</v>
      </c>
      <c r="J70" s="17">
        <f t="shared" si="5"/>
        <v>1001.4000000000001</v>
      </c>
      <c r="K70" s="17">
        <f t="shared" si="5"/>
        <v>1054.4</v>
      </c>
    </row>
    <row r="71" spans="1:11" s="5" customFormat="1" ht="17.25">
      <c r="A71" s="15"/>
      <c r="B71" s="33" t="s">
        <v>32</v>
      </c>
      <c r="C71" s="16">
        <v>1143</v>
      </c>
      <c r="D71" s="40">
        <f aca="true" t="shared" si="6" ref="D71:K71">D67-D68</f>
        <v>0.010000000000218279</v>
      </c>
      <c r="E71" s="40">
        <v>0</v>
      </c>
      <c r="F71" s="40">
        <f t="shared" si="6"/>
        <v>40.289999999999054</v>
      </c>
      <c r="G71" s="17">
        <f t="shared" si="6"/>
        <v>40.289999999999054</v>
      </c>
      <c r="H71" s="17">
        <f t="shared" si="6"/>
        <v>2.400000000000091</v>
      </c>
      <c r="I71" s="17">
        <f t="shared" si="6"/>
        <v>5.400000000000091</v>
      </c>
      <c r="J71" s="17">
        <f t="shared" si="6"/>
        <v>5.299999999999727</v>
      </c>
      <c r="K71" s="17">
        <f t="shared" si="6"/>
        <v>2.1899999999996</v>
      </c>
    </row>
    <row r="72" spans="1:11" s="2" customFormat="1" ht="17.25">
      <c r="A72" s="11"/>
      <c r="B72" s="23"/>
      <c r="C72" s="11"/>
      <c r="D72" s="11"/>
      <c r="E72" s="16"/>
      <c r="F72" s="16"/>
      <c r="G72" s="18"/>
      <c r="H72" s="18"/>
      <c r="I72" s="18"/>
      <c r="J72" s="18"/>
      <c r="K72" s="18"/>
    </row>
    <row r="73" spans="1:11" s="2" customFormat="1" ht="17.25">
      <c r="A73" s="11"/>
      <c r="B73" s="23"/>
      <c r="C73" s="11"/>
      <c r="D73" s="11"/>
      <c r="E73" s="16"/>
      <c r="F73" s="16"/>
      <c r="G73" s="45" t="s">
        <v>93</v>
      </c>
      <c r="H73" s="45" t="s">
        <v>9</v>
      </c>
      <c r="I73" s="45" t="s">
        <v>10</v>
      </c>
      <c r="J73" s="45" t="s">
        <v>94</v>
      </c>
      <c r="K73" s="45" t="s">
        <v>95</v>
      </c>
    </row>
    <row r="74" spans="1:11" s="4" customFormat="1" ht="17.25">
      <c r="A74" s="12"/>
      <c r="B74" s="34" t="s">
        <v>157</v>
      </c>
      <c r="C74" s="12">
        <v>2000</v>
      </c>
      <c r="D74" s="60">
        <f>D75+D76+D77+D78</f>
        <v>1598.8</v>
      </c>
      <c r="E74" s="60">
        <f>E75+E76+E77+E78</f>
        <v>3347.4</v>
      </c>
      <c r="F74" s="60">
        <f>F75+F76+F77+F78</f>
        <v>4072</v>
      </c>
      <c r="G74" s="60">
        <f>H74+I74+J74+K74</f>
        <v>4072</v>
      </c>
      <c r="H74" s="60">
        <f>H75+H76+H77+H78</f>
        <v>1018</v>
      </c>
      <c r="I74" s="60">
        <f>I75+I76+I77+I78</f>
        <v>1018</v>
      </c>
      <c r="J74" s="60">
        <f>J75+J76+J77+J78</f>
        <v>1018</v>
      </c>
      <c r="K74" s="60">
        <f>K75+K76+K77+K78</f>
        <v>1018</v>
      </c>
    </row>
    <row r="75" spans="1:11" s="2" customFormat="1" ht="17.25">
      <c r="A75" s="11"/>
      <c r="B75" s="23" t="s">
        <v>153</v>
      </c>
      <c r="C75" s="11">
        <v>2010</v>
      </c>
      <c r="D75" s="64">
        <v>943.6</v>
      </c>
      <c r="E75" s="57">
        <v>1847.4</v>
      </c>
      <c r="F75" s="57">
        <v>2952</v>
      </c>
      <c r="G75" s="65">
        <f>H75+I75+J75+K75</f>
        <v>2952</v>
      </c>
      <c r="H75" s="57">
        <v>738</v>
      </c>
      <c r="I75" s="57">
        <v>738</v>
      </c>
      <c r="J75" s="57">
        <v>738</v>
      </c>
      <c r="K75" s="57">
        <v>738</v>
      </c>
    </row>
    <row r="76" spans="1:11" s="2" customFormat="1" ht="17.25">
      <c r="A76" s="11"/>
      <c r="B76" s="23" t="s">
        <v>154</v>
      </c>
      <c r="C76" s="11">
        <v>2020</v>
      </c>
      <c r="D76" s="64">
        <v>181</v>
      </c>
      <c r="E76" s="57">
        <v>300</v>
      </c>
      <c r="F76" s="57">
        <v>320</v>
      </c>
      <c r="G76" s="65">
        <f>H76+I76+J76+K76</f>
        <v>320</v>
      </c>
      <c r="H76" s="57">
        <v>80</v>
      </c>
      <c r="I76" s="57">
        <v>80</v>
      </c>
      <c r="J76" s="57">
        <v>80</v>
      </c>
      <c r="K76" s="57">
        <v>80</v>
      </c>
    </row>
    <row r="77" spans="1:11" s="2" customFormat="1" ht="17.25">
      <c r="A77" s="11"/>
      <c r="B77" s="23" t="s">
        <v>155</v>
      </c>
      <c r="C77" s="11">
        <v>2030</v>
      </c>
      <c r="D77" s="64">
        <v>0</v>
      </c>
      <c r="E77" s="57">
        <v>0</v>
      </c>
      <c r="F77" s="57">
        <v>0</v>
      </c>
      <c r="G77" s="65">
        <f>H77+I77+J77+K77</f>
        <v>0</v>
      </c>
      <c r="H77" s="57">
        <v>0</v>
      </c>
      <c r="I77" s="57">
        <v>0</v>
      </c>
      <c r="J77" s="57">
        <v>0</v>
      </c>
      <c r="K77" s="57">
        <v>0</v>
      </c>
    </row>
    <row r="78" spans="1:11" s="2" customFormat="1" ht="17.25">
      <c r="A78" s="11"/>
      <c r="B78" s="23" t="s">
        <v>156</v>
      </c>
      <c r="C78" s="11">
        <v>2040</v>
      </c>
      <c r="D78" s="6">
        <v>474.2</v>
      </c>
      <c r="E78" s="18">
        <v>1200</v>
      </c>
      <c r="F78" s="57">
        <v>800</v>
      </c>
      <c r="G78" s="56">
        <f>H78+I78+J78+K78</f>
        <v>800</v>
      </c>
      <c r="H78" s="18">
        <v>200</v>
      </c>
      <c r="I78" s="18">
        <v>200</v>
      </c>
      <c r="J78" s="18">
        <v>200</v>
      </c>
      <c r="K78" s="18">
        <v>200</v>
      </c>
    </row>
    <row r="79" spans="1:11" s="2" customFormat="1" ht="17.25">
      <c r="A79" s="11"/>
      <c r="B79" s="23"/>
      <c r="C79" s="11"/>
      <c r="D79" s="11"/>
      <c r="E79" s="18"/>
      <c r="F79" s="16"/>
      <c r="G79" s="18"/>
      <c r="H79" s="18"/>
      <c r="I79" s="18"/>
      <c r="J79" s="18"/>
      <c r="K79" s="18"/>
    </row>
    <row r="80" spans="1:11" s="4" customFormat="1" ht="17.25">
      <c r="A80" s="12"/>
      <c r="B80" s="34" t="s">
        <v>34</v>
      </c>
      <c r="C80" s="12">
        <v>3000</v>
      </c>
      <c r="D80" s="12"/>
      <c r="E80" s="35"/>
      <c r="F80" s="12"/>
      <c r="G80" s="35"/>
      <c r="H80" s="35"/>
      <c r="I80" s="35"/>
      <c r="J80" s="35"/>
      <c r="K80" s="35"/>
    </row>
    <row r="81" spans="1:11" s="3" customFormat="1" ht="17.25">
      <c r="A81" s="16"/>
      <c r="B81" s="24" t="s">
        <v>35</v>
      </c>
      <c r="C81" s="16">
        <v>3010</v>
      </c>
      <c r="D81" s="16"/>
      <c r="E81" s="17"/>
      <c r="F81" s="16"/>
      <c r="G81" s="17">
        <f>G82</f>
        <v>0</v>
      </c>
      <c r="H81" s="17">
        <f>H82</f>
        <v>0</v>
      </c>
      <c r="I81" s="17">
        <f>I82</f>
        <v>0</v>
      </c>
      <c r="J81" s="17">
        <f>J82</f>
        <v>0</v>
      </c>
      <c r="K81" s="17">
        <f>K82</f>
        <v>0</v>
      </c>
    </row>
    <row r="82" spans="1:11" s="3" customFormat="1" ht="33" customHeight="1">
      <c r="A82" s="16"/>
      <c r="B82" s="24" t="s">
        <v>161</v>
      </c>
      <c r="C82" s="16">
        <v>3011</v>
      </c>
      <c r="D82" s="16"/>
      <c r="E82" s="17"/>
      <c r="F82" s="16"/>
      <c r="G82" s="18">
        <f>I82</f>
        <v>0</v>
      </c>
      <c r="H82" s="18"/>
      <c r="I82" s="18"/>
      <c r="J82" s="18"/>
      <c r="K82" s="18"/>
    </row>
    <row r="83" spans="1:11" s="5" customFormat="1" ht="17.25">
      <c r="A83" s="15"/>
      <c r="B83" s="24" t="s">
        <v>37</v>
      </c>
      <c r="C83" s="15">
        <v>3020</v>
      </c>
      <c r="D83" s="15"/>
      <c r="E83" s="17"/>
      <c r="F83" s="15"/>
      <c r="G83" s="17">
        <f>H83+I83+J83+K83</f>
        <v>0</v>
      </c>
      <c r="H83" s="17">
        <f>H85</f>
        <v>0</v>
      </c>
      <c r="I83" s="17">
        <f>I85</f>
        <v>0</v>
      </c>
      <c r="J83" s="17">
        <f>J85</f>
        <v>0</v>
      </c>
      <c r="K83" s="17">
        <f>K85</f>
        <v>0</v>
      </c>
    </row>
    <row r="84" spans="1:11" s="3" customFormat="1" ht="17.25">
      <c r="A84" s="16"/>
      <c r="B84" s="24" t="s">
        <v>38</v>
      </c>
      <c r="C84" s="16">
        <v>3021</v>
      </c>
      <c r="D84" s="16"/>
      <c r="E84" s="18"/>
      <c r="F84" s="16"/>
      <c r="G84" s="18"/>
      <c r="H84" s="18"/>
      <c r="I84" s="18"/>
      <c r="J84" s="18"/>
      <c r="K84" s="18"/>
    </row>
    <row r="85" spans="1:11" s="3" customFormat="1" ht="17.25">
      <c r="A85" s="16"/>
      <c r="B85" s="24" t="s">
        <v>39</v>
      </c>
      <c r="C85" s="16">
        <v>3022</v>
      </c>
      <c r="D85" s="16"/>
      <c r="E85" s="18"/>
      <c r="F85" s="16"/>
      <c r="G85" s="18"/>
      <c r="H85" s="18"/>
      <c r="I85" s="18"/>
      <c r="J85" s="18"/>
      <c r="K85" s="18"/>
    </row>
    <row r="86" spans="1:11" s="3" customFormat="1" ht="34.5">
      <c r="A86" s="16"/>
      <c r="B86" s="24" t="s">
        <v>40</v>
      </c>
      <c r="C86" s="16">
        <v>3023</v>
      </c>
      <c r="D86" s="16"/>
      <c r="E86" s="18"/>
      <c r="F86" s="16"/>
      <c r="G86" s="18"/>
      <c r="H86" s="18"/>
      <c r="I86" s="18"/>
      <c r="J86" s="18"/>
      <c r="K86" s="18"/>
    </row>
    <row r="87" spans="1:11" s="3" customFormat="1" ht="17.25">
      <c r="A87" s="16"/>
      <c r="B87" s="24" t="s">
        <v>41</v>
      </c>
      <c r="C87" s="16">
        <v>3024</v>
      </c>
      <c r="D87" s="16"/>
      <c r="E87" s="18"/>
      <c r="F87" s="16"/>
      <c r="G87" s="18"/>
      <c r="H87" s="18"/>
      <c r="I87" s="18"/>
      <c r="J87" s="18"/>
      <c r="K87" s="18"/>
    </row>
    <row r="88" spans="1:11" s="3" customFormat="1" ht="17.25">
      <c r="A88" s="16"/>
      <c r="B88" s="24" t="s">
        <v>42</v>
      </c>
      <c r="C88" s="16">
        <v>3030</v>
      </c>
      <c r="D88" s="16"/>
      <c r="E88" s="18"/>
      <c r="F88" s="16"/>
      <c r="G88" s="18"/>
      <c r="H88" s="18"/>
      <c r="I88" s="18"/>
      <c r="J88" s="18"/>
      <c r="K88" s="18"/>
    </row>
    <row r="89" spans="1:11" s="3" customFormat="1" ht="17.25">
      <c r="A89" s="16"/>
      <c r="B89" s="24"/>
      <c r="C89" s="16"/>
      <c r="D89" s="16"/>
      <c r="E89" s="18"/>
      <c r="F89" s="16"/>
      <c r="G89" s="18"/>
      <c r="H89" s="18"/>
      <c r="I89" s="18"/>
      <c r="J89" s="18"/>
      <c r="K89" s="18"/>
    </row>
    <row r="90" spans="1:11" s="4" customFormat="1" ht="17.25">
      <c r="A90" s="12"/>
      <c r="B90" s="34" t="s">
        <v>43</v>
      </c>
      <c r="C90" s="12">
        <v>4000</v>
      </c>
      <c r="D90" s="12"/>
      <c r="E90" s="35"/>
      <c r="F90" s="12"/>
      <c r="G90" s="35"/>
      <c r="H90" s="35"/>
      <c r="I90" s="35"/>
      <c r="J90" s="35"/>
      <c r="K90" s="35"/>
    </row>
    <row r="91" spans="1:11" s="2" customFormat="1" ht="17.25">
      <c r="A91" s="11"/>
      <c r="B91" s="23" t="s">
        <v>48</v>
      </c>
      <c r="C91" s="11">
        <v>4010</v>
      </c>
      <c r="D91" s="58">
        <v>0</v>
      </c>
      <c r="E91" s="17">
        <v>0</v>
      </c>
      <c r="F91" s="56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</row>
    <row r="92" spans="1:11" s="2" customFormat="1" ht="17.25">
      <c r="A92" s="11"/>
      <c r="B92" s="23" t="s">
        <v>44</v>
      </c>
      <c r="C92" s="11">
        <v>4011</v>
      </c>
      <c r="D92" s="59"/>
      <c r="E92" s="17"/>
      <c r="F92" s="57"/>
      <c r="G92" s="17"/>
      <c r="H92" s="18"/>
      <c r="I92" s="18"/>
      <c r="J92" s="18"/>
      <c r="K92" s="18"/>
    </row>
    <row r="93" spans="1:11" s="2" customFormat="1" ht="17.25">
      <c r="A93" s="11"/>
      <c r="B93" s="23" t="s">
        <v>45</v>
      </c>
      <c r="C93" s="11">
        <v>4012</v>
      </c>
      <c r="D93" s="59"/>
      <c r="E93" s="17"/>
      <c r="F93" s="57"/>
      <c r="G93" s="17"/>
      <c r="H93" s="18"/>
      <c r="I93" s="18"/>
      <c r="J93" s="18"/>
      <c r="K93" s="18"/>
    </row>
    <row r="94" spans="1:11" s="2" customFormat="1" ht="17.25">
      <c r="A94" s="11"/>
      <c r="B94" s="23" t="s">
        <v>46</v>
      </c>
      <c r="C94" s="11">
        <v>4013</v>
      </c>
      <c r="D94" s="59"/>
      <c r="E94" s="17"/>
      <c r="F94" s="57"/>
      <c r="G94" s="17"/>
      <c r="H94" s="18"/>
      <c r="I94" s="18"/>
      <c r="J94" s="18"/>
      <c r="K94" s="18"/>
    </row>
    <row r="95" spans="1:11" s="2" customFormat="1" ht="17.25">
      <c r="A95" s="11"/>
      <c r="B95" s="23" t="s">
        <v>47</v>
      </c>
      <c r="C95" s="11">
        <v>4020</v>
      </c>
      <c r="D95" s="59"/>
      <c r="E95" s="17"/>
      <c r="F95" s="57"/>
      <c r="G95" s="17"/>
      <c r="H95" s="18"/>
      <c r="I95" s="18"/>
      <c r="J95" s="18"/>
      <c r="K95" s="18"/>
    </row>
    <row r="96" spans="1:11" s="2" customFormat="1" ht="17.25">
      <c r="A96" s="11"/>
      <c r="B96" s="23" t="s">
        <v>49</v>
      </c>
      <c r="C96" s="11">
        <v>4030</v>
      </c>
      <c r="D96" s="58">
        <v>0</v>
      </c>
      <c r="E96" s="17">
        <v>0</v>
      </c>
      <c r="F96" s="56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</row>
    <row r="97" spans="1:11" s="2" customFormat="1" ht="17.25">
      <c r="A97" s="11"/>
      <c r="B97" s="23" t="s">
        <v>44</v>
      </c>
      <c r="C97" s="11">
        <v>4031</v>
      </c>
      <c r="D97" s="11"/>
      <c r="E97" s="17"/>
      <c r="F97" s="16"/>
      <c r="G97" s="17"/>
      <c r="H97" s="18"/>
      <c r="I97" s="18"/>
      <c r="J97" s="18"/>
      <c r="K97" s="18"/>
    </row>
    <row r="98" spans="1:11" s="2" customFormat="1" ht="17.25">
      <c r="A98" s="11"/>
      <c r="B98" s="23" t="s">
        <v>45</v>
      </c>
      <c r="C98" s="11">
        <v>4032</v>
      </c>
      <c r="D98" s="11"/>
      <c r="E98" s="17"/>
      <c r="F98" s="16"/>
      <c r="G98" s="17"/>
      <c r="H98" s="18"/>
      <c r="I98" s="18"/>
      <c r="J98" s="18"/>
      <c r="K98" s="18"/>
    </row>
    <row r="99" spans="1:11" s="2" customFormat="1" ht="17.25">
      <c r="A99" s="11"/>
      <c r="B99" s="23" t="s">
        <v>46</v>
      </c>
      <c r="C99" s="11">
        <v>4033</v>
      </c>
      <c r="D99" s="11"/>
      <c r="E99" s="17"/>
      <c r="F99" s="16"/>
      <c r="G99" s="17"/>
      <c r="H99" s="18"/>
      <c r="I99" s="18"/>
      <c r="J99" s="18"/>
      <c r="K99" s="18"/>
    </row>
    <row r="100" spans="1:11" s="2" customFormat="1" ht="17.25">
      <c r="A100" s="11"/>
      <c r="B100" s="23" t="s">
        <v>50</v>
      </c>
      <c r="C100" s="11">
        <v>4040</v>
      </c>
      <c r="D100" s="11"/>
      <c r="E100" s="17"/>
      <c r="F100" s="16"/>
      <c r="G100" s="17"/>
      <c r="H100" s="18"/>
      <c r="I100" s="18"/>
      <c r="J100" s="18"/>
      <c r="K100" s="18"/>
    </row>
    <row r="101" spans="1:11" s="2" customFormat="1" ht="17.25">
      <c r="A101" s="11"/>
      <c r="B101" s="23"/>
      <c r="C101" s="11"/>
      <c r="D101" s="11"/>
      <c r="E101" s="17"/>
      <c r="F101" s="16"/>
      <c r="G101" s="17"/>
      <c r="H101" s="18"/>
      <c r="I101" s="18"/>
      <c r="J101" s="18"/>
      <c r="K101" s="18"/>
    </row>
    <row r="102" spans="1:11" s="4" customFormat="1" ht="17.25">
      <c r="A102" s="12"/>
      <c r="B102" s="12" t="s">
        <v>81</v>
      </c>
      <c r="C102" s="12">
        <v>5000</v>
      </c>
      <c r="D102" s="12"/>
      <c r="E102" s="35"/>
      <c r="F102" s="12"/>
      <c r="G102" s="35"/>
      <c r="H102" s="35"/>
      <c r="I102" s="35"/>
      <c r="J102" s="35"/>
      <c r="K102" s="35"/>
    </row>
    <row r="103" spans="1:11" s="2" customFormat="1" ht="17.25">
      <c r="A103" s="11"/>
      <c r="B103" s="11" t="s">
        <v>51</v>
      </c>
      <c r="C103" s="11">
        <v>5010</v>
      </c>
      <c r="D103" s="59">
        <v>6730.8</v>
      </c>
      <c r="E103" s="59">
        <v>6998.3</v>
      </c>
      <c r="F103" s="74"/>
      <c r="G103" s="48">
        <v>0</v>
      </c>
      <c r="H103" s="59"/>
      <c r="I103" s="59"/>
      <c r="J103" s="59"/>
      <c r="K103" s="59"/>
    </row>
    <row r="104" spans="1:11" s="2" customFormat="1" ht="17.25">
      <c r="A104" s="11"/>
      <c r="B104" s="11" t="s">
        <v>52</v>
      </c>
      <c r="C104" s="11">
        <v>5020</v>
      </c>
      <c r="D104" s="59">
        <v>1599.9</v>
      </c>
      <c r="E104" s="59">
        <v>16950.1</v>
      </c>
      <c r="F104" s="74"/>
      <c r="G104" s="48">
        <v>0</v>
      </c>
      <c r="H104" s="59"/>
      <c r="I104" s="59"/>
      <c r="J104" s="59"/>
      <c r="K104" s="59"/>
    </row>
    <row r="105" spans="1:11" s="4" customFormat="1" ht="17.25">
      <c r="A105" s="13"/>
      <c r="B105" s="13" t="s">
        <v>135</v>
      </c>
      <c r="C105" s="11">
        <v>5030</v>
      </c>
      <c r="D105" s="58"/>
      <c r="E105" s="58"/>
      <c r="F105" s="73"/>
      <c r="G105" s="57"/>
      <c r="H105" s="59"/>
      <c r="I105" s="59"/>
      <c r="J105" s="18"/>
      <c r="K105" s="18"/>
    </row>
    <row r="106" spans="1:11" s="2" customFormat="1" ht="17.25">
      <c r="A106" s="11"/>
      <c r="B106" s="16" t="s">
        <v>136</v>
      </c>
      <c r="C106" s="11">
        <v>5040</v>
      </c>
      <c r="D106" s="56">
        <f>D107+D108+D109+D110</f>
        <v>1034.6</v>
      </c>
      <c r="E106" s="56">
        <f>E107+E108+E109+E110</f>
        <v>2166</v>
      </c>
      <c r="F106" s="56">
        <v>0</v>
      </c>
      <c r="G106" s="47">
        <f>H106+I106+J106+K106</f>
        <v>0</v>
      </c>
      <c r="H106" s="56">
        <f>H107+H108+H109+H110</f>
        <v>0</v>
      </c>
      <c r="I106" s="56">
        <f>I107+I108+I109+I110</f>
        <v>0</v>
      </c>
      <c r="J106" s="56">
        <f>J107+J108+J109+J110</f>
        <v>0</v>
      </c>
      <c r="K106" s="56">
        <f>K107+K108+K109+K110</f>
        <v>0</v>
      </c>
    </row>
    <row r="107" spans="1:11" s="2" customFormat="1" ht="17.25">
      <c r="A107" s="16"/>
      <c r="B107" s="16" t="s">
        <v>137</v>
      </c>
      <c r="C107" s="11">
        <v>5050</v>
      </c>
      <c r="D107" s="59">
        <v>196.2</v>
      </c>
      <c r="E107" s="59">
        <v>116</v>
      </c>
      <c r="F107" s="72"/>
      <c r="G107" s="48">
        <f>H107+I107+J107+K107</f>
        <v>0</v>
      </c>
      <c r="H107" s="59"/>
      <c r="I107" s="59"/>
      <c r="J107" s="18"/>
      <c r="K107" s="18"/>
    </row>
    <row r="108" spans="1:11" s="2" customFormat="1" ht="17.25">
      <c r="A108" s="16"/>
      <c r="B108" s="16" t="s">
        <v>89</v>
      </c>
      <c r="C108" s="11">
        <v>5051</v>
      </c>
      <c r="D108" s="59">
        <v>313.7</v>
      </c>
      <c r="E108" s="59">
        <v>850</v>
      </c>
      <c r="F108" s="72"/>
      <c r="G108" s="48">
        <f>H108+I108+J108+K108</f>
        <v>0</v>
      </c>
      <c r="H108" s="59"/>
      <c r="I108" s="59"/>
      <c r="J108" s="18"/>
      <c r="K108" s="18"/>
    </row>
    <row r="109" spans="1:11" s="2" customFormat="1" ht="17.25">
      <c r="A109" s="16"/>
      <c r="B109" s="16" t="s">
        <v>138</v>
      </c>
      <c r="C109" s="11">
        <v>5052</v>
      </c>
      <c r="D109" s="59">
        <v>455.5</v>
      </c>
      <c r="E109" s="59">
        <v>800</v>
      </c>
      <c r="F109" s="72"/>
      <c r="G109" s="48">
        <f>H109+I109+J109+K109</f>
        <v>0</v>
      </c>
      <c r="H109" s="59"/>
      <c r="I109" s="59"/>
      <c r="J109" s="18"/>
      <c r="K109" s="18"/>
    </row>
    <row r="110" spans="1:11" s="2" customFormat="1" ht="17.25">
      <c r="A110" s="11"/>
      <c r="B110" s="11" t="s">
        <v>139</v>
      </c>
      <c r="C110" s="11">
        <v>5053</v>
      </c>
      <c r="D110" s="59">
        <v>69.2</v>
      </c>
      <c r="E110" s="59">
        <v>400</v>
      </c>
      <c r="F110" s="57"/>
      <c r="G110" s="48">
        <f>H110+I110+J110+K110</f>
        <v>0</v>
      </c>
      <c r="H110" s="59"/>
      <c r="I110" s="59"/>
      <c r="J110" s="18"/>
      <c r="K110" s="18"/>
    </row>
    <row r="111" spans="1:11" s="2" customFormat="1" ht="17.25">
      <c r="A111" s="11"/>
      <c r="B111" s="11" t="s">
        <v>85</v>
      </c>
      <c r="C111" s="11">
        <v>5060</v>
      </c>
      <c r="D111" s="59">
        <v>107.7</v>
      </c>
      <c r="E111" s="59">
        <v>160.2</v>
      </c>
      <c r="F111" s="57"/>
      <c r="G111" s="48"/>
      <c r="H111" s="59"/>
      <c r="I111" s="59"/>
      <c r="J111" s="18"/>
      <c r="K111" s="18"/>
    </row>
    <row r="112" spans="1:11" s="2" customFormat="1" ht="17.25">
      <c r="A112" s="11"/>
      <c r="B112" s="11"/>
      <c r="C112" s="11"/>
      <c r="D112" s="11"/>
      <c r="E112" s="45" t="s">
        <v>93</v>
      </c>
      <c r="F112" s="16"/>
      <c r="G112" s="45" t="s">
        <v>93</v>
      </c>
      <c r="H112" s="45" t="s">
        <v>9</v>
      </c>
      <c r="I112" s="45" t="s">
        <v>10</v>
      </c>
      <c r="J112" s="45" t="s">
        <v>94</v>
      </c>
      <c r="K112" s="45" t="s">
        <v>95</v>
      </c>
    </row>
    <row r="113" spans="1:11" s="4" customFormat="1" ht="17.25">
      <c r="A113" s="12"/>
      <c r="B113" s="12" t="s">
        <v>82</v>
      </c>
      <c r="C113" s="12">
        <v>6000</v>
      </c>
      <c r="D113" s="12"/>
      <c r="E113" s="35"/>
      <c r="F113" s="12"/>
      <c r="G113" s="35"/>
      <c r="H113" s="35"/>
      <c r="I113" s="35"/>
      <c r="J113" s="35"/>
      <c r="K113" s="35"/>
    </row>
    <row r="114" spans="1:12" s="4" customFormat="1" ht="51.75">
      <c r="A114" s="15"/>
      <c r="B114" s="36" t="s">
        <v>83</v>
      </c>
      <c r="C114" s="13">
        <v>6010</v>
      </c>
      <c r="D114" s="61">
        <f aca="true" t="shared" si="7" ref="D114:K114">D115+D116+D117+D118</f>
        <v>88</v>
      </c>
      <c r="E114" s="61">
        <f t="shared" si="7"/>
        <v>112</v>
      </c>
      <c r="F114" s="61">
        <f t="shared" si="7"/>
        <v>80</v>
      </c>
      <c r="G114" s="61">
        <f t="shared" si="7"/>
        <v>80</v>
      </c>
      <c r="H114" s="61">
        <f t="shared" si="7"/>
        <v>80</v>
      </c>
      <c r="I114" s="61">
        <f t="shared" si="7"/>
        <v>80</v>
      </c>
      <c r="J114" s="61">
        <f t="shared" si="7"/>
        <v>80</v>
      </c>
      <c r="K114" s="61">
        <f t="shared" si="7"/>
        <v>80</v>
      </c>
      <c r="L114" s="37"/>
    </row>
    <row r="115" spans="1:12" s="2" customFormat="1" ht="17.25">
      <c r="A115" s="16"/>
      <c r="B115" s="23" t="s">
        <v>53</v>
      </c>
      <c r="C115" s="11">
        <v>6011</v>
      </c>
      <c r="D115" s="11">
        <v>3</v>
      </c>
      <c r="E115" s="62">
        <v>3</v>
      </c>
      <c r="F115" s="62">
        <v>3</v>
      </c>
      <c r="G115" s="62">
        <v>3</v>
      </c>
      <c r="H115" s="62">
        <v>3</v>
      </c>
      <c r="I115" s="62">
        <v>3</v>
      </c>
      <c r="J115" s="62">
        <v>3</v>
      </c>
      <c r="K115" s="62">
        <v>3</v>
      </c>
      <c r="L115" s="3"/>
    </row>
    <row r="116" spans="1:12" s="2" customFormat="1" ht="17.25">
      <c r="A116" s="16"/>
      <c r="B116" s="23" t="s">
        <v>140</v>
      </c>
      <c r="C116" s="11">
        <v>6012</v>
      </c>
      <c r="D116" s="11">
        <v>15</v>
      </c>
      <c r="E116" s="62">
        <v>19</v>
      </c>
      <c r="F116" s="62">
        <v>17</v>
      </c>
      <c r="G116" s="62">
        <v>17</v>
      </c>
      <c r="H116" s="62">
        <v>17</v>
      </c>
      <c r="I116" s="62">
        <v>17</v>
      </c>
      <c r="J116" s="62">
        <v>17</v>
      </c>
      <c r="K116" s="62">
        <v>17</v>
      </c>
      <c r="L116" s="3"/>
    </row>
    <row r="117" spans="1:12" s="2" customFormat="1" ht="17.25">
      <c r="A117" s="16"/>
      <c r="B117" s="23" t="s">
        <v>54</v>
      </c>
      <c r="C117" s="11">
        <v>6013</v>
      </c>
      <c r="D117" s="11">
        <v>70</v>
      </c>
      <c r="E117" s="62">
        <v>90</v>
      </c>
      <c r="F117" s="62">
        <v>60</v>
      </c>
      <c r="G117" s="62">
        <v>60</v>
      </c>
      <c r="H117" s="62">
        <v>60</v>
      </c>
      <c r="I117" s="62">
        <v>60</v>
      </c>
      <c r="J117" s="62">
        <v>60</v>
      </c>
      <c r="K117" s="62">
        <v>60</v>
      </c>
      <c r="L117" s="3"/>
    </row>
    <row r="118" spans="1:12" s="2" customFormat="1" ht="17.25">
      <c r="A118" s="16"/>
      <c r="B118" s="23"/>
      <c r="C118" s="11"/>
      <c r="D118" s="11"/>
      <c r="E118" s="62"/>
      <c r="F118" s="16"/>
      <c r="G118" s="62"/>
      <c r="H118" s="62"/>
      <c r="I118" s="62"/>
      <c r="J118" s="62"/>
      <c r="K118" s="62"/>
      <c r="L118" s="3"/>
    </row>
    <row r="119" spans="1:12" s="2" customFormat="1" ht="17.25">
      <c r="A119" s="16"/>
      <c r="B119" s="23"/>
      <c r="C119" s="11"/>
      <c r="D119" s="11"/>
      <c r="E119" s="46"/>
      <c r="F119" s="16"/>
      <c r="G119" s="46"/>
      <c r="H119" s="46"/>
      <c r="I119" s="46"/>
      <c r="J119" s="46"/>
      <c r="K119" s="46"/>
      <c r="L119" s="3"/>
    </row>
    <row r="120" spans="1:12" s="2" customFormat="1" ht="17.25">
      <c r="A120" s="16"/>
      <c r="B120" s="23"/>
      <c r="C120" s="11"/>
      <c r="D120" s="11"/>
      <c r="E120" s="46"/>
      <c r="F120" s="16"/>
      <c r="G120" s="46"/>
      <c r="H120" s="17"/>
      <c r="I120" s="17"/>
      <c r="J120" s="17"/>
      <c r="K120" s="17"/>
      <c r="L120" s="3"/>
    </row>
    <row r="121" spans="1:16" s="4" customFormat="1" ht="17.25">
      <c r="A121" s="15"/>
      <c r="B121" s="36" t="s">
        <v>55</v>
      </c>
      <c r="C121" s="13">
        <v>6020</v>
      </c>
      <c r="D121" s="58">
        <f>D122+D123+D124+D125</f>
        <v>7797.8</v>
      </c>
      <c r="E121" s="58">
        <f>E122+E123+E124+E125</f>
        <v>10312.5</v>
      </c>
      <c r="F121" s="58">
        <f>F122+F123+F124+F125</f>
        <v>8946.2</v>
      </c>
      <c r="G121" s="56">
        <f>G122+G123+G124+G125+G126+G127</f>
        <v>8946.2</v>
      </c>
      <c r="H121" s="56">
        <f>H122+H123+H124+H125+H126+H127</f>
        <v>2236.55</v>
      </c>
      <c r="I121" s="56">
        <f>I122+I123+I124+I125+I126+I127</f>
        <v>2236.55</v>
      </c>
      <c r="J121" s="56">
        <f>J122+J123+J124+J125+J126+J127</f>
        <v>2236.55</v>
      </c>
      <c r="K121" s="56">
        <f>K122+K123+K124+K125+K126+K127</f>
        <v>2236.55</v>
      </c>
      <c r="L121" s="47"/>
      <c r="M121" s="17"/>
      <c r="N121" s="17"/>
      <c r="O121" s="17"/>
      <c r="P121" s="17"/>
    </row>
    <row r="122" spans="1:12" s="2" customFormat="1" ht="17.25">
      <c r="A122" s="16"/>
      <c r="B122" s="23" t="s">
        <v>53</v>
      </c>
      <c r="C122" s="11">
        <v>6021</v>
      </c>
      <c r="D122" s="59">
        <v>701.8</v>
      </c>
      <c r="E122" s="57">
        <v>630.61</v>
      </c>
      <c r="F122" s="57">
        <v>746.4</v>
      </c>
      <c r="G122" s="57">
        <f>H122+I122+J122+K122</f>
        <v>746.4</v>
      </c>
      <c r="H122" s="63">
        <v>186.6</v>
      </c>
      <c r="I122" s="63">
        <v>186.6</v>
      </c>
      <c r="J122" s="63">
        <v>186.6</v>
      </c>
      <c r="K122" s="63">
        <v>186.6</v>
      </c>
      <c r="L122" s="38"/>
    </row>
    <row r="123" spans="1:16" s="2" customFormat="1" ht="17.25">
      <c r="A123" s="16"/>
      <c r="B123" s="23" t="s">
        <v>140</v>
      </c>
      <c r="C123" s="11">
        <v>6022</v>
      </c>
      <c r="D123" s="59">
        <v>1479.5</v>
      </c>
      <c r="E123" s="57">
        <v>2059.35</v>
      </c>
      <c r="F123" s="57">
        <v>2274.4</v>
      </c>
      <c r="G123" s="57">
        <f>H123+I123+J123+K123</f>
        <v>2274.4</v>
      </c>
      <c r="H123" s="63">
        <v>568.6</v>
      </c>
      <c r="I123" s="63">
        <v>568.6</v>
      </c>
      <c r="J123" s="63">
        <v>568.6</v>
      </c>
      <c r="K123" s="63">
        <v>568.6</v>
      </c>
      <c r="L123" s="39"/>
      <c r="M123" s="49"/>
      <c r="N123" s="49"/>
      <c r="O123" s="49"/>
      <c r="P123" s="49"/>
    </row>
    <row r="124" spans="1:12" s="2" customFormat="1" ht="17.25">
      <c r="A124" s="16"/>
      <c r="B124" s="23" t="s">
        <v>54</v>
      </c>
      <c r="C124" s="11">
        <v>6023</v>
      </c>
      <c r="D124" s="59">
        <v>5616.5</v>
      </c>
      <c r="E124" s="57">
        <v>7622.54</v>
      </c>
      <c r="F124" s="57">
        <v>5925.4</v>
      </c>
      <c r="G124" s="57">
        <f>H124+I124+J124+K124</f>
        <v>5925.4</v>
      </c>
      <c r="H124" s="63">
        <v>1481.35</v>
      </c>
      <c r="I124" s="63">
        <v>1481.35</v>
      </c>
      <c r="J124" s="63">
        <v>1481.35</v>
      </c>
      <c r="K124" s="63">
        <v>1481.35</v>
      </c>
      <c r="L124" s="39"/>
    </row>
    <row r="125" spans="1:12" s="2" customFormat="1" ht="17.25">
      <c r="A125" s="16"/>
      <c r="B125" s="23"/>
      <c r="C125" s="11"/>
      <c r="D125" s="59"/>
      <c r="E125" s="57"/>
      <c r="F125" s="57"/>
      <c r="G125" s="57"/>
      <c r="H125" s="48"/>
      <c r="I125" s="48"/>
      <c r="J125" s="48"/>
      <c r="K125" s="48"/>
      <c r="L125" s="39"/>
    </row>
    <row r="126" spans="1:12" s="2" customFormat="1" ht="17.25">
      <c r="A126" s="16"/>
      <c r="B126" s="23"/>
      <c r="C126" s="11"/>
      <c r="D126" s="11"/>
      <c r="E126" s="18"/>
      <c r="F126" s="16"/>
      <c r="G126" s="18"/>
      <c r="H126" s="48"/>
      <c r="I126" s="48"/>
      <c r="J126" s="48"/>
      <c r="K126" s="48"/>
      <c r="L126" s="39"/>
    </row>
    <row r="127" spans="1:12" s="2" customFormat="1" ht="17.25">
      <c r="A127" s="16"/>
      <c r="B127" s="23"/>
      <c r="C127" s="11"/>
      <c r="D127" s="11"/>
      <c r="E127" s="18"/>
      <c r="F127" s="16"/>
      <c r="G127" s="18"/>
      <c r="H127" s="48"/>
      <c r="I127" s="48"/>
      <c r="J127" s="48"/>
      <c r="K127" s="48"/>
      <c r="L127" s="39"/>
    </row>
    <row r="128" spans="1:11" s="4" customFormat="1" ht="34.5">
      <c r="A128" s="15"/>
      <c r="B128" s="36" t="s">
        <v>56</v>
      </c>
      <c r="C128" s="13">
        <v>6030</v>
      </c>
      <c r="D128" s="13"/>
      <c r="E128" s="51"/>
      <c r="F128" s="40"/>
      <c r="G128" s="40"/>
      <c r="H128" s="51"/>
      <c r="I128" s="51"/>
      <c r="J128" s="51"/>
      <c r="K128" s="51"/>
    </row>
    <row r="129" spans="1:11" s="2" customFormat="1" ht="17.25">
      <c r="A129" s="16"/>
      <c r="B129" s="23" t="s">
        <v>53</v>
      </c>
      <c r="C129" s="11">
        <v>6031</v>
      </c>
      <c r="D129" s="59">
        <f>(D122/D115)/12</f>
        <v>19.494444444444444</v>
      </c>
      <c r="E129" s="59">
        <f aca="true" t="shared" si="8" ref="D129:F130">(E122/E115)/12</f>
        <v>17.516944444444444</v>
      </c>
      <c r="F129" s="59">
        <f t="shared" si="8"/>
        <v>20.73333333333333</v>
      </c>
      <c r="G129" s="56"/>
      <c r="H129" s="59">
        <f aca="true" t="shared" si="9" ref="H129:K131">(H122/H115)/3</f>
        <v>20.73333333333333</v>
      </c>
      <c r="I129" s="59">
        <f t="shared" si="9"/>
        <v>20.73333333333333</v>
      </c>
      <c r="J129" s="59">
        <f t="shared" si="9"/>
        <v>20.73333333333333</v>
      </c>
      <c r="K129" s="59">
        <f t="shared" si="9"/>
        <v>20.73333333333333</v>
      </c>
    </row>
    <row r="130" spans="1:11" s="2" customFormat="1" ht="17.25">
      <c r="A130" s="16"/>
      <c r="B130" s="23" t="s">
        <v>140</v>
      </c>
      <c r="C130" s="11">
        <v>6032</v>
      </c>
      <c r="D130" s="59">
        <f t="shared" si="8"/>
        <v>8.219444444444445</v>
      </c>
      <c r="E130" s="59">
        <f t="shared" si="8"/>
        <v>9.032236842105263</v>
      </c>
      <c r="F130" s="59">
        <f t="shared" si="8"/>
        <v>11.149019607843137</v>
      </c>
      <c r="G130" s="56"/>
      <c r="H130" s="59">
        <f t="shared" si="9"/>
        <v>11.149019607843137</v>
      </c>
      <c r="I130" s="59">
        <f t="shared" si="9"/>
        <v>11.149019607843137</v>
      </c>
      <c r="J130" s="59">
        <f t="shared" si="9"/>
        <v>11.149019607843137</v>
      </c>
      <c r="K130" s="59">
        <f t="shared" si="9"/>
        <v>11.149019607843137</v>
      </c>
    </row>
    <row r="131" spans="1:11" s="2" customFormat="1" ht="17.25">
      <c r="A131" s="16"/>
      <c r="B131" s="23" t="s">
        <v>54</v>
      </c>
      <c r="C131" s="11">
        <v>6033</v>
      </c>
      <c r="D131" s="59">
        <f>(D124/D117)/12</f>
        <v>6.686309523809523</v>
      </c>
      <c r="E131" s="59">
        <f>(E124/E117)/12</f>
        <v>7.057907407407407</v>
      </c>
      <c r="F131" s="59">
        <f>(F124/F117)/12</f>
        <v>8.229722222222222</v>
      </c>
      <c r="G131" s="56"/>
      <c r="H131" s="59">
        <f t="shared" si="9"/>
        <v>8.229722222222222</v>
      </c>
      <c r="I131" s="59">
        <f t="shared" si="9"/>
        <v>8.229722222222222</v>
      </c>
      <c r="J131" s="59">
        <f t="shared" si="9"/>
        <v>8.229722222222222</v>
      </c>
      <c r="K131" s="59">
        <f t="shared" si="9"/>
        <v>8.229722222222222</v>
      </c>
    </row>
    <row r="132" spans="1:11" s="2" customFormat="1" ht="17.25">
      <c r="A132" s="16"/>
      <c r="B132" s="23"/>
      <c r="C132" s="11"/>
      <c r="D132" s="59"/>
      <c r="E132" s="52"/>
      <c r="F132" s="57"/>
      <c r="G132" s="40"/>
      <c r="H132" s="52"/>
      <c r="I132" s="52"/>
      <c r="J132" s="52"/>
      <c r="K132" s="52"/>
    </row>
    <row r="133" spans="1:11" s="2" customFormat="1" ht="17.25">
      <c r="A133" s="66"/>
      <c r="B133" s="68" t="s">
        <v>158</v>
      </c>
      <c r="C133" s="69">
        <v>7010</v>
      </c>
      <c r="D133" s="69"/>
      <c r="E133" s="67"/>
      <c r="F133" s="67"/>
      <c r="G133" s="67"/>
      <c r="H133" s="67"/>
      <c r="I133" s="67"/>
      <c r="J133" s="67"/>
      <c r="K133" s="67"/>
    </row>
    <row r="134" spans="1:11" s="2" customFormat="1" ht="34.5">
      <c r="A134" s="16"/>
      <c r="B134" s="23" t="s">
        <v>159</v>
      </c>
      <c r="C134" s="11">
        <v>7011</v>
      </c>
      <c r="D134" s="75"/>
      <c r="E134" s="52">
        <v>6998.3</v>
      </c>
      <c r="F134" s="41">
        <v>7573.4</v>
      </c>
      <c r="G134" s="71">
        <f>((F134-E134)/E134)*100%</f>
        <v>0.0821771001528942</v>
      </c>
      <c r="H134" s="52"/>
      <c r="I134" s="51"/>
      <c r="J134" s="51"/>
      <c r="K134" s="51"/>
    </row>
    <row r="135" spans="1:11" s="2" customFormat="1" ht="34.5">
      <c r="A135" s="16"/>
      <c r="B135" s="23" t="s">
        <v>160</v>
      </c>
      <c r="C135" s="11">
        <v>7012</v>
      </c>
      <c r="D135" s="75"/>
      <c r="E135" s="16">
        <v>10312.5</v>
      </c>
      <c r="F135" s="16">
        <v>11441.9</v>
      </c>
      <c r="G135" s="71">
        <f>((F135-E135)/E135)*100%</f>
        <v>0.10951757575757572</v>
      </c>
      <c r="H135" s="11"/>
      <c r="I135" s="11"/>
      <c r="J135" s="11"/>
      <c r="K135" s="11"/>
    </row>
    <row r="136" spans="2:11" s="2" customFormat="1" ht="17.25">
      <c r="B136" s="42"/>
      <c r="E136" s="3"/>
      <c r="F136" s="3"/>
      <c r="G136" s="3"/>
      <c r="H136" s="50"/>
      <c r="I136" s="50"/>
      <c r="J136" s="50"/>
      <c r="K136" s="50"/>
    </row>
    <row r="137" spans="2:11" s="2" customFormat="1" ht="17.25">
      <c r="B137" s="42"/>
      <c r="E137" s="3"/>
      <c r="F137" s="3"/>
      <c r="G137" s="3"/>
      <c r="H137" s="49"/>
      <c r="I137" s="49"/>
      <c r="J137" s="49"/>
      <c r="K137" s="49"/>
    </row>
    <row r="138" spans="2:7" s="2" customFormat="1" ht="17.25">
      <c r="B138" s="42" t="s">
        <v>141</v>
      </c>
      <c r="D138" s="2" t="s">
        <v>57</v>
      </c>
      <c r="E138" s="3"/>
      <c r="F138" s="3"/>
      <c r="G138" s="3" t="s">
        <v>174</v>
      </c>
    </row>
    <row r="139" spans="2:7" s="2" customFormat="1" ht="17.25">
      <c r="B139" s="42"/>
      <c r="E139" s="3"/>
      <c r="F139" s="3"/>
      <c r="G139" s="3"/>
    </row>
    <row r="140" spans="2:7" s="2" customFormat="1" ht="17.25">
      <c r="B140" s="42"/>
      <c r="E140" s="3"/>
      <c r="F140" s="3"/>
      <c r="G140" s="3"/>
    </row>
    <row r="141" spans="2:7" s="2" customFormat="1" ht="17.25">
      <c r="B141" s="42"/>
      <c r="E141" s="3"/>
      <c r="F141" s="3"/>
      <c r="G141" s="3"/>
    </row>
    <row r="142" spans="5:7" s="2" customFormat="1" ht="17.25">
      <c r="E142" s="3"/>
      <c r="F142" s="3"/>
      <c r="G142" s="3"/>
    </row>
    <row r="143" spans="2:7" s="2" customFormat="1" ht="17.25">
      <c r="B143" s="2" t="s">
        <v>0</v>
      </c>
      <c r="E143" s="3"/>
      <c r="F143" s="3"/>
      <c r="G143" s="3" t="s">
        <v>3</v>
      </c>
    </row>
    <row r="144" spans="5:7" s="2" customFormat="1" ht="17.25">
      <c r="E144" s="3"/>
      <c r="F144" s="3"/>
      <c r="G144" s="3"/>
    </row>
    <row r="145" spans="2:7" s="2" customFormat="1" ht="17.25">
      <c r="B145" s="4" t="s">
        <v>97</v>
      </c>
      <c r="E145" s="3"/>
      <c r="F145" s="3"/>
      <c r="G145" s="5" t="s">
        <v>96</v>
      </c>
    </row>
    <row r="146" spans="5:7" s="2" customFormat="1" ht="17.25">
      <c r="E146" s="3"/>
      <c r="F146" s="3"/>
      <c r="G146" s="3" t="s">
        <v>4</v>
      </c>
    </row>
    <row r="147" spans="2:7" s="2" customFormat="1" ht="17.25">
      <c r="B147" s="4"/>
      <c r="E147" s="3"/>
      <c r="F147" s="3"/>
      <c r="G147" s="3"/>
    </row>
    <row r="148" spans="2:10" s="2" customFormat="1" ht="17.25">
      <c r="B148" s="4" t="s">
        <v>100</v>
      </c>
      <c r="E148" s="3"/>
      <c r="F148" s="3"/>
      <c r="G148" s="3" t="s">
        <v>5</v>
      </c>
      <c r="I148" s="4"/>
      <c r="J148" s="4"/>
    </row>
    <row r="149" spans="2:7" s="2" customFormat="1" ht="17.25">
      <c r="B149" s="2" t="s">
        <v>98</v>
      </c>
      <c r="E149" s="3"/>
      <c r="F149" s="3"/>
      <c r="G149" s="3" t="s">
        <v>7</v>
      </c>
    </row>
    <row r="150" spans="2:7" s="2" customFormat="1" ht="17.25">
      <c r="B150" s="2" t="s">
        <v>1</v>
      </c>
      <c r="E150" s="3"/>
      <c r="F150" s="3"/>
      <c r="G150" s="3" t="s">
        <v>6</v>
      </c>
    </row>
    <row r="151" spans="2:7" s="2" customFormat="1" ht="17.25">
      <c r="B151" s="2" t="s">
        <v>2</v>
      </c>
      <c r="E151" s="3"/>
      <c r="F151" s="3"/>
      <c r="G151" s="3" t="s">
        <v>2</v>
      </c>
    </row>
    <row r="152" spans="5:7" s="2" customFormat="1" ht="17.25">
      <c r="E152" s="3"/>
      <c r="F152" s="3"/>
      <c r="G152" s="3"/>
    </row>
    <row r="153" spans="5:11" s="2" customFormat="1" ht="17.25">
      <c r="E153" s="3"/>
      <c r="F153" s="3"/>
      <c r="G153" s="3"/>
      <c r="I153" s="85" t="s">
        <v>71</v>
      </c>
      <c r="J153" s="87"/>
      <c r="K153" s="6" t="s">
        <v>111</v>
      </c>
    </row>
    <row r="154" spans="5:11" s="2" customFormat="1" ht="17.25">
      <c r="E154" s="3"/>
      <c r="F154" s="3"/>
      <c r="G154" s="3"/>
      <c r="I154" s="85" t="s">
        <v>72</v>
      </c>
      <c r="J154" s="87"/>
      <c r="K154" s="11"/>
    </row>
    <row r="155" spans="5:11" s="2" customFormat="1" ht="17.25">
      <c r="E155" s="3"/>
      <c r="F155" s="3"/>
      <c r="G155" s="3"/>
      <c r="I155" s="83" t="s">
        <v>58</v>
      </c>
      <c r="J155" s="93"/>
      <c r="K155" s="84"/>
    </row>
    <row r="156" spans="5:7" s="2" customFormat="1" ht="17.25">
      <c r="E156" s="3"/>
      <c r="F156" s="3"/>
      <c r="G156" s="3"/>
    </row>
    <row r="157" spans="2:11" s="2" customFormat="1" ht="17.25">
      <c r="B157" s="85" t="s">
        <v>60</v>
      </c>
      <c r="C157" s="86"/>
      <c r="D157" s="86"/>
      <c r="E157" s="86"/>
      <c r="F157" s="86"/>
      <c r="G157" s="87"/>
      <c r="H157" s="83" t="s">
        <v>59</v>
      </c>
      <c r="I157" s="93"/>
      <c r="J157" s="93"/>
      <c r="K157" s="84"/>
    </row>
    <row r="158" spans="2:11" s="2" customFormat="1" ht="17.25">
      <c r="B158" s="85" t="s">
        <v>101</v>
      </c>
      <c r="C158" s="86"/>
      <c r="D158" s="86"/>
      <c r="E158" s="86"/>
      <c r="F158" s="86"/>
      <c r="G158" s="87"/>
      <c r="H158" s="85" t="s">
        <v>64</v>
      </c>
      <c r="I158" s="87"/>
      <c r="J158" s="83">
        <v>38282083</v>
      </c>
      <c r="K158" s="84"/>
    </row>
    <row r="159" spans="2:11" s="2" customFormat="1" ht="17.25">
      <c r="B159" s="85" t="s">
        <v>102</v>
      </c>
      <c r="C159" s="86"/>
      <c r="D159" s="86"/>
      <c r="E159" s="86"/>
      <c r="F159" s="86"/>
      <c r="G159" s="87"/>
      <c r="H159" s="85" t="s">
        <v>65</v>
      </c>
      <c r="I159" s="87"/>
      <c r="J159" s="83"/>
      <c r="K159" s="84"/>
    </row>
    <row r="160" spans="2:11" s="2" customFormat="1" ht="17.25">
      <c r="B160" s="85" t="s">
        <v>103</v>
      </c>
      <c r="C160" s="86"/>
      <c r="D160" s="86"/>
      <c r="E160" s="86"/>
      <c r="F160" s="86"/>
      <c r="G160" s="87"/>
      <c r="H160" s="85" t="s">
        <v>66</v>
      </c>
      <c r="I160" s="87"/>
      <c r="J160" s="83">
        <v>7400000000</v>
      </c>
      <c r="K160" s="84"/>
    </row>
    <row r="161" spans="2:11" s="2" customFormat="1" ht="17.25">
      <c r="B161" s="85" t="s">
        <v>104</v>
      </c>
      <c r="C161" s="86"/>
      <c r="D161" s="86"/>
      <c r="E161" s="86"/>
      <c r="F161" s="86"/>
      <c r="G161" s="87"/>
      <c r="H161" s="85" t="s">
        <v>67</v>
      </c>
      <c r="I161" s="87"/>
      <c r="J161" s="83" t="s">
        <v>105</v>
      </c>
      <c r="K161" s="84"/>
    </row>
    <row r="162" spans="2:11" s="2" customFormat="1" ht="17.25">
      <c r="B162" s="85" t="s">
        <v>61</v>
      </c>
      <c r="C162" s="86"/>
      <c r="D162" s="86"/>
      <c r="E162" s="86"/>
      <c r="F162" s="86"/>
      <c r="G162" s="87"/>
      <c r="H162" s="85" t="s">
        <v>68</v>
      </c>
      <c r="I162" s="87"/>
      <c r="J162" s="83"/>
      <c r="K162" s="84"/>
    </row>
    <row r="163" spans="2:11" s="2" customFormat="1" ht="17.25">
      <c r="B163" s="85" t="s">
        <v>107</v>
      </c>
      <c r="C163" s="86"/>
      <c r="D163" s="86"/>
      <c r="E163" s="86"/>
      <c r="F163" s="86"/>
      <c r="G163" s="87"/>
      <c r="H163" s="85" t="s">
        <v>69</v>
      </c>
      <c r="I163" s="87"/>
      <c r="J163" s="83" t="s">
        <v>106</v>
      </c>
      <c r="K163" s="84"/>
    </row>
    <row r="164" spans="2:11" s="2" customFormat="1" ht="17.25">
      <c r="B164" s="85" t="s">
        <v>62</v>
      </c>
      <c r="C164" s="86"/>
      <c r="D164" s="86"/>
      <c r="E164" s="86"/>
      <c r="F164" s="86"/>
      <c r="G164" s="86"/>
      <c r="H164" s="86"/>
      <c r="I164" s="87"/>
      <c r="J164" s="83" t="s">
        <v>63</v>
      </c>
      <c r="K164" s="84"/>
    </row>
    <row r="165" spans="2:11" s="2" customFormat="1" ht="17.25">
      <c r="B165" s="85" t="s">
        <v>108</v>
      </c>
      <c r="C165" s="86"/>
      <c r="D165" s="86"/>
      <c r="E165" s="86"/>
      <c r="F165" s="86"/>
      <c r="G165" s="86"/>
      <c r="H165" s="86"/>
      <c r="I165" s="87"/>
      <c r="J165" s="83"/>
      <c r="K165" s="84"/>
    </row>
    <row r="166" spans="2:11" s="2" customFormat="1" ht="17.25">
      <c r="B166" s="85" t="s">
        <v>109</v>
      </c>
      <c r="C166" s="86"/>
      <c r="D166" s="86"/>
      <c r="E166" s="86"/>
      <c r="F166" s="86"/>
      <c r="G166" s="86"/>
      <c r="H166" s="92" t="s">
        <v>70</v>
      </c>
      <c r="I166" s="92"/>
      <c r="J166" s="83"/>
      <c r="K166" s="84"/>
    </row>
    <row r="167" spans="2:11" s="2" customFormat="1" ht="17.25">
      <c r="B167" s="85" t="s">
        <v>110</v>
      </c>
      <c r="C167" s="86"/>
      <c r="D167" s="86"/>
      <c r="E167" s="86"/>
      <c r="F167" s="86"/>
      <c r="G167" s="86"/>
      <c r="H167" s="86"/>
      <c r="I167" s="86"/>
      <c r="J167" s="86"/>
      <c r="K167" s="87"/>
    </row>
    <row r="168" spans="2:11" s="2" customFormat="1" ht="17.25">
      <c r="B168" s="85" t="s">
        <v>152</v>
      </c>
      <c r="C168" s="86"/>
      <c r="D168" s="86"/>
      <c r="E168" s="86"/>
      <c r="F168" s="86"/>
      <c r="G168" s="86"/>
      <c r="H168" s="86"/>
      <c r="I168" s="86"/>
      <c r="J168" s="86"/>
      <c r="K168" s="87"/>
    </row>
    <row r="169" spans="5:7" s="2" customFormat="1" ht="17.25">
      <c r="E169" s="3"/>
      <c r="F169" s="3"/>
      <c r="G169" s="3"/>
    </row>
    <row r="170" spans="5:7" s="2" customFormat="1" ht="17.25">
      <c r="E170" s="3"/>
      <c r="F170" s="3"/>
      <c r="G170" s="3"/>
    </row>
    <row r="171" spans="2:11" s="2" customFormat="1" ht="17.25">
      <c r="B171" s="91" t="s">
        <v>165</v>
      </c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5:7" s="2" customFormat="1" ht="0.75" customHeight="1">
      <c r="E172" s="3"/>
      <c r="F172" s="3"/>
      <c r="G172" s="3"/>
    </row>
    <row r="173" spans="1:11" s="2" customFormat="1" ht="28.5" customHeight="1">
      <c r="A173" s="80" t="s">
        <v>80</v>
      </c>
      <c r="B173" s="80" t="s">
        <v>13</v>
      </c>
      <c r="C173" s="80" t="s">
        <v>14</v>
      </c>
      <c r="D173" s="82" t="s">
        <v>166</v>
      </c>
      <c r="E173" s="82"/>
      <c r="F173" s="82"/>
      <c r="G173" s="82"/>
      <c r="H173" s="88" t="s">
        <v>167</v>
      </c>
      <c r="I173" s="89"/>
      <c r="J173" s="89"/>
      <c r="K173" s="90"/>
    </row>
    <row r="174" spans="1:11" s="2" customFormat="1" ht="45.75" customHeight="1">
      <c r="A174" s="81"/>
      <c r="B174" s="81"/>
      <c r="C174" s="81"/>
      <c r="D174" s="9" t="s">
        <v>73</v>
      </c>
      <c r="E174" s="10" t="s">
        <v>74</v>
      </c>
      <c r="F174" s="10" t="s">
        <v>75</v>
      </c>
      <c r="G174" s="10" t="s">
        <v>76</v>
      </c>
      <c r="H174" s="9" t="s">
        <v>73</v>
      </c>
      <c r="I174" s="9" t="s">
        <v>74</v>
      </c>
      <c r="J174" s="9" t="s">
        <v>75</v>
      </c>
      <c r="K174" s="9" t="s">
        <v>76</v>
      </c>
    </row>
    <row r="175" spans="1:11" s="2" customFormat="1" ht="17.25">
      <c r="A175" s="11"/>
      <c r="B175" s="6">
        <v>1</v>
      </c>
      <c r="C175" s="6">
        <v>2</v>
      </c>
      <c r="D175" s="6">
        <v>3</v>
      </c>
      <c r="E175" s="8">
        <v>4</v>
      </c>
      <c r="F175" s="8">
        <v>5</v>
      </c>
      <c r="G175" s="8">
        <v>6</v>
      </c>
      <c r="H175" s="6">
        <v>7</v>
      </c>
      <c r="I175" s="6">
        <v>8</v>
      </c>
      <c r="J175" s="6">
        <v>9</v>
      </c>
      <c r="K175" s="6">
        <v>10</v>
      </c>
    </row>
    <row r="176" spans="1:11" s="4" customFormat="1" ht="17.25">
      <c r="A176" s="13"/>
      <c r="B176" s="13" t="s">
        <v>19</v>
      </c>
      <c r="C176" s="13">
        <v>1000</v>
      </c>
      <c r="D176" s="13"/>
      <c r="E176" s="15"/>
      <c r="F176" s="15"/>
      <c r="G176" s="15"/>
      <c r="H176" s="13"/>
      <c r="I176" s="13"/>
      <c r="J176" s="15"/>
      <c r="K176" s="15"/>
    </row>
    <row r="177" spans="1:11" s="4" customFormat="1" ht="17.25">
      <c r="A177" s="13"/>
      <c r="B177" s="43" t="s">
        <v>20</v>
      </c>
      <c r="C177" s="13"/>
      <c r="D177" s="17">
        <f>D178+D186+D192</f>
        <v>0</v>
      </c>
      <c r="E177" s="17">
        <f>E178+E186+E192</f>
        <v>0</v>
      </c>
      <c r="F177" s="56">
        <f aca="true" t="shared" si="10" ref="F177:F185">E177-D177</f>
        <v>0</v>
      </c>
      <c r="G177" s="56" t="e">
        <f>E177*100/D177</f>
        <v>#DIV/0!</v>
      </c>
      <c r="H177" s="56">
        <f>H178+H186+H192</f>
        <v>0</v>
      </c>
      <c r="I177" s="17">
        <f>I178+I186+I192</f>
        <v>0</v>
      </c>
      <c r="J177" s="56">
        <f aca="true" t="shared" si="11" ref="J177:J190">I177-H177</f>
        <v>0</v>
      </c>
      <c r="K177" s="56" t="e">
        <f>I177*100/H177</f>
        <v>#DIV/0!</v>
      </c>
    </row>
    <row r="178" spans="1:11" s="2" customFormat="1" ht="17.25">
      <c r="A178" s="16"/>
      <c r="B178" s="16" t="s">
        <v>144</v>
      </c>
      <c r="C178" s="16">
        <v>1010</v>
      </c>
      <c r="D178" s="56">
        <f>D179+D180+D181+D182+D183+D184+D185</f>
        <v>0</v>
      </c>
      <c r="E178" s="56">
        <f>E179+E180+E181+E182+E183+E184+E185</f>
        <v>0</v>
      </c>
      <c r="F178" s="56">
        <f t="shared" si="10"/>
        <v>0</v>
      </c>
      <c r="G178" s="56" t="e">
        <f>E178*100/D178</f>
        <v>#DIV/0!</v>
      </c>
      <c r="H178" s="56">
        <f>H179+H180+H181+H182+H183+H184+H185</f>
        <v>0</v>
      </c>
      <c r="I178" s="56">
        <f>I179+I180+I181+I182+I183+I184+I185</f>
        <v>0</v>
      </c>
      <c r="J178" s="56">
        <f t="shared" si="11"/>
        <v>0</v>
      </c>
      <c r="K178" s="56" t="e">
        <f>I178*100/H178</f>
        <v>#DIV/0!</v>
      </c>
    </row>
    <row r="179" spans="1:11" s="2" customFormat="1" ht="17.25">
      <c r="A179" s="16"/>
      <c r="B179" s="16" t="s">
        <v>129</v>
      </c>
      <c r="C179" s="16">
        <v>1011</v>
      </c>
      <c r="D179" s="57"/>
      <c r="E179" s="57"/>
      <c r="F179" s="57">
        <f t="shared" si="10"/>
        <v>0</v>
      </c>
      <c r="G179" s="57" t="e">
        <f aca="true" t="shared" si="12" ref="G179:G185">E179*100/D179</f>
        <v>#DIV/0!</v>
      </c>
      <c r="H179" s="57"/>
      <c r="I179" s="57"/>
      <c r="J179" s="57">
        <f t="shared" si="11"/>
        <v>0</v>
      </c>
      <c r="K179" s="57" t="e">
        <f>I179*100/H179</f>
        <v>#DIV/0!</v>
      </c>
    </row>
    <row r="180" spans="1:11" s="2" customFormat="1" ht="17.25">
      <c r="A180" s="16"/>
      <c r="B180" s="16" t="s">
        <v>130</v>
      </c>
      <c r="C180" s="16">
        <v>1012</v>
      </c>
      <c r="D180" s="57"/>
      <c r="E180" s="57"/>
      <c r="F180" s="57">
        <f t="shared" si="10"/>
        <v>0</v>
      </c>
      <c r="G180" s="57" t="e">
        <f t="shared" si="12"/>
        <v>#DIV/0!</v>
      </c>
      <c r="H180" s="57"/>
      <c r="I180" s="57"/>
      <c r="J180" s="57">
        <f t="shared" si="11"/>
        <v>0</v>
      </c>
      <c r="K180" s="57">
        <v>0</v>
      </c>
    </row>
    <row r="181" spans="1:11" s="2" customFormat="1" ht="17.25">
      <c r="A181" s="16"/>
      <c r="B181" s="16" t="s">
        <v>131</v>
      </c>
      <c r="C181" s="16">
        <v>1013</v>
      </c>
      <c r="D181" s="57"/>
      <c r="E181" s="57"/>
      <c r="F181" s="57">
        <f t="shared" si="10"/>
        <v>0</v>
      </c>
      <c r="G181" s="57" t="e">
        <f t="shared" si="12"/>
        <v>#DIV/0!</v>
      </c>
      <c r="H181" s="57"/>
      <c r="I181" s="57"/>
      <c r="J181" s="57">
        <f t="shared" si="11"/>
        <v>0</v>
      </c>
      <c r="K181" s="57" t="e">
        <f>I181*100/H181</f>
        <v>#DIV/0!</v>
      </c>
    </row>
    <row r="182" spans="1:11" s="2" customFormat="1" ht="17.25">
      <c r="A182" s="16"/>
      <c r="B182" s="16" t="s">
        <v>132</v>
      </c>
      <c r="C182" s="16">
        <v>1014</v>
      </c>
      <c r="D182" s="57"/>
      <c r="E182" s="59"/>
      <c r="F182" s="57">
        <f t="shared" si="10"/>
        <v>0</v>
      </c>
      <c r="G182" s="57" t="e">
        <f t="shared" si="12"/>
        <v>#DIV/0!</v>
      </c>
      <c r="H182" s="57"/>
      <c r="I182" s="59"/>
      <c r="J182" s="57">
        <f t="shared" si="11"/>
        <v>0</v>
      </c>
      <c r="K182" s="57" t="e">
        <f>I182*100/H182</f>
        <v>#DIV/0!</v>
      </c>
    </row>
    <row r="183" spans="1:11" s="2" customFormat="1" ht="17.25">
      <c r="A183" s="16"/>
      <c r="B183" s="16" t="s">
        <v>145</v>
      </c>
      <c r="C183" s="16">
        <v>1015</v>
      </c>
      <c r="D183" s="57"/>
      <c r="E183" s="57"/>
      <c r="F183" s="57">
        <f t="shared" si="10"/>
        <v>0</v>
      </c>
      <c r="G183" s="57">
        <v>0</v>
      </c>
      <c r="H183" s="57"/>
      <c r="I183" s="57"/>
      <c r="J183" s="57">
        <f t="shared" si="11"/>
        <v>0</v>
      </c>
      <c r="K183" s="57">
        <v>0</v>
      </c>
    </row>
    <row r="184" spans="1:11" s="2" customFormat="1" ht="17.25">
      <c r="A184" s="16"/>
      <c r="B184" s="16" t="s">
        <v>146</v>
      </c>
      <c r="C184" s="16">
        <v>1016</v>
      </c>
      <c r="D184" s="57"/>
      <c r="E184" s="59"/>
      <c r="F184" s="57">
        <f t="shared" si="10"/>
        <v>0</v>
      </c>
      <c r="G184" s="57" t="e">
        <f t="shared" si="12"/>
        <v>#DIV/0!</v>
      </c>
      <c r="H184" s="57"/>
      <c r="I184" s="59"/>
      <c r="J184" s="57">
        <f t="shared" si="11"/>
        <v>0</v>
      </c>
      <c r="K184" s="57" t="e">
        <f aca="true" t="shared" si="13" ref="K184:K189">I184*100/H184</f>
        <v>#DIV/0!</v>
      </c>
    </row>
    <row r="185" spans="1:11" s="2" customFormat="1" ht="17.25">
      <c r="A185" s="16"/>
      <c r="B185" s="16" t="s">
        <v>133</v>
      </c>
      <c r="C185" s="16">
        <v>1017</v>
      </c>
      <c r="D185" s="18"/>
      <c r="E185" s="57"/>
      <c r="F185" s="57">
        <f t="shared" si="10"/>
        <v>0</v>
      </c>
      <c r="G185" s="56" t="e">
        <f t="shared" si="12"/>
        <v>#DIV/0!</v>
      </c>
      <c r="H185" s="57"/>
      <c r="I185" s="57"/>
      <c r="J185" s="57">
        <f t="shared" si="11"/>
        <v>0</v>
      </c>
      <c r="K185" s="57" t="e">
        <f t="shared" si="13"/>
        <v>#DIV/0!</v>
      </c>
    </row>
    <row r="186" spans="1:11" s="2" customFormat="1" ht="17.25">
      <c r="A186" s="16"/>
      <c r="B186" s="16" t="s">
        <v>99</v>
      </c>
      <c r="C186" s="16">
        <v>1020</v>
      </c>
      <c r="D186" s="17">
        <f>D187+D189+D190+D188+D191</f>
        <v>0</v>
      </c>
      <c r="E186" s="17">
        <f>E187+E189+E188+E191</f>
        <v>0</v>
      </c>
      <c r="F186" s="56">
        <f aca="true" t="shared" si="14" ref="F186:F192">E186-D186</f>
        <v>0</v>
      </c>
      <c r="G186" s="56" t="e">
        <f aca="true" t="shared" si="15" ref="G186:G193">E186*100/D186</f>
        <v>#DIV/0!</v>
      </c>
      <c r="H186" s="56">
        <f>H187+H189+H190+H188+H191</f>
        <v>0</v>
      </c>
      <c r="I186" s="17">
        <f>I187+I189+I190+I188</f>
        <v>0</v>
      </c>
      <c r="J186" s="56">
        <f t="shared" si="11"/>
        <v>0</v>
      </c>
      <c r="K186" s="56" t="e">
        <f t="shared" si="13"/>
        <v>#DIV/0!</v>
      </c>
    </row>
    <row r="187" spans="1:11" s="2" customFormat="1" ht="17.25">
      <c r="A187" s="16">
        <v>2610</v>
      </c>
      <c r="B187" s="55" t="s">
        <v>126</v>
      </c>
      <c r="C187" s="16">
        <v>1030</v>
      </c>
      <c r="D187" s="18"/>
      <c r="E187" s="16"/>
      <c r="F187" s="57">
        <f t="shared" si="14"/>
        <v>0</v>
      </c>
      <c r="G187" s="57" t="e">
        <f t="shared" si="15"/>
        <v>#DIV/0!</v>
      </c>
      <c r="H187" s="57"/>
      <c r="I187" s="16"/>
      <c r="J187" s="57">
        <f t="shared" si="11"/>
        <v>0</v>
      </c>
      <c r="K187" s="57" t="e">
        <f t="shared" si="13"/>
        <v>#DIV/0!</v>
      </c>
    </row>
    <row r="188" spans="1:11" s="2" customFormat="1" ht="17.25">
      <c r="A188" s="16"/>
      <c r="B188" s="7" t="s">
        <v>127</v>
      </c>
      <c r="C188" s="16">
        <v>1031</v>
      </c>
      <c r="D188" s="18"/>
      <c r="E188" s="16"/>
      <c r="F188" s="57">
        <f>E188-D188</f>
        <v>0</v>
      </c>
      <c r="G188" s="57" t="e">
        <f>E188*100/D188</f>
        <v>#DIV/0!</v>
      </c>
      <c r="H188" s="57"/>
      <c r="I188" s="16"/>
      <c r="J188" s="57">
        <f t="shared" si="11"/>
        <v>0</v>
      </c>
      <c r="K188" s="57" t="e">
        <f t="shared" si="13"/>
        <v>#DIV/0!</v>
      </c>
    </row>
    <row r="189" spans="1:11" s="2" customFormat="1" ht="21" customHeight="1">
      <c r="A189" s="16"/>
      <c r="B189" s="24" t="s">
        <v>149</v>
      </c>
      <c r="C189" s="16">
        <v>1032</v>
      </c>
      <c r="D189" s="57"/>
      <c r="E189" s="57"/>
      <c r="F189" s="57">
        <f>E189-D189</f>
        <v>0</v>
      </c>
      <c r="G189" s="57" t="e">
        <f>E189*100/D189</f>
        <v>#DIV/0!</v>
      </c>
      <c r="H189" s="57"/>
      <c r="I189" s="57"/>
      <c r="J189" s="57">
        <f t="shared" si="11"/>
        <v>0</v>
      </c>
      <c r="K189" s="57" t="e">
        <f t="shared" si="13"/>
        <v>#DIV/0!</v>
      </c>
    </row>
    <row r="190" spans="1:11" s="2" customFormat="1" ht="20.25" customHeight="1">
      <c r="A190" s="16"/>
      <c r="B190" s="7" t="s">
        <v>142</v>
      </c>
      <c r="C190" s="16">
        <v>1033</v>
      </c>
      <c r="D190" s="57"/>
      <c r="E190" s="57"/>
      <c r="F190" s="57">
        <f t="shared" si="14"/>
        <v>0</v>
      </c>
      <c r="G190" s="57">
        <v>0</v>
      </c>
      <c r="H190" s="57"/>
      <c r="I190" s="57"/>
      <c r="J190" s="57">
        <f t="shared" si="11"/>
        <v>0</v>
      </c>
      <c r="K190" s="57">
        <v>0</v>
      </c>
    </row>
    <row r="191" spans="1:11" s="2" customFormat="1" ht="17.25">
      <c r="A191" s="16"/>
      <c r="B191" s="7" t="s">
        <v>163</v>
      </c>
      <c r="C191" s="16">
        <v>1034</v>
      </c>
      <c r="D191" s="57"/>
      <c r="E191" s="57"/>
      <c r="F191" s="57">
        <v>0</v>
      </c>
      <c r="G191" s="57" t="e">
        <f t="shared" si="15"/>
        <v>#DIV/0!</v>
      </c>
      <c r="H191" s="57"/>
      <c r="I191" s="57"/>
      <c r="J191" s="57">
        <f>I191-H191</f>
        <v>0</v>
      </c>
      <c r="K191" s="57">
        <f>J191-I191</f>
        <v>0</v>
      </c>
    </row>
    <row r="192" spans="1:11" s="2" customFormat="1" ht="17.25">
      <c r="A192" s="16"/>
      <c r="B192" s="16" t="s">
        <v>21</v>
      </c>
      <c r="C192" s="16">
        <v>1040</v>
      </c>
      <c r="D192" s="17">
        <f>D193</f>
        <v>0</v>
      </c>
      <c r="E192" s="15">
        <f>E193</f>
        <v>0</v>
      </c>
      <c r="F192" s="56">
        <f t="shared" si="14"/>
        <v>0</v>
      </c>
      <c r="G192" s="56" t="e">
        <f t="shared" si="15"/>
        <v>#DIV/0!</v>
      </c>
      <c r="H192" s="56">
        <f>H193</f>
        <v>0</v>
      </c>
      <c r="I192" s="15">
        <f>I193</f>
        <v>0</v>
      </c>
      <c r="J192" s="56">
        <f>I192-H192</f>
        <v>0</v>
      </c>
      <c r="K192" s="56" t="e">
        <f>I192*100/H192</f>
        <v>#DIV/0!</v>
      </c>
    </row>
    <row r="193" spans="1:11" s="2" customFormat="1" ht="21" customHeight="1">
      <c r="A193" s="16"/>
      <c r="B193" s="16" t="s">
        <v>150</v>
      </c>
      <c r="C193" s="16">
        <v>1041</v>
      </c>
      <c r="D193" s="59"/>
      <c r="E193" s="16"/>
      <c r="F193" s="57">
        <f>E193-D193</f>
        <v>0</v>
      </c>
      <c r="G193" s="57" t="e">
        <f t="shared" si="15"/>
        <v>#DIV/0!</v>
      </c>
      <c r="H193" s="59"/>
      <c r="I193" s="16"/>
      <c r="J193" s="57">
        <f>I193-H193</f>
        <v>0</v>
      </c>
      <c r="K193" s="57">
        <f>J193-I193</f>
        <v>0</v>
      </c>
    </row>
    <row r="194" spans="1:11" s="2" customFormat="1" ht="20.25" customHeight="1">
      <c r="A194" s="16"/>
      <c r="B194" s="16" t="s">
        <v>84</v>
      </c>
      <c r="C194" s="16">
        <v>1042</v>
      </c>
      <c r="D194" s="11"/>
      <c r="E194" s="59"/>
      <c r="F194" s="16"/>
      <c r="G194" s="16"/>
      <c r="H194" s="11"/>
      <c r="I194" s="57"/>
      <c r="J194" s="16"/>
      <c r="K194" s="16"/>
    </row>
    <row r="195" spans="1:11" s="2" customFormat="1" ht="21.75" customHeight="1">
      <c r="A195" s="16"/>
      <c r="B195" s="16" t="s">
        <v>151</v>
      </c>
      <c r="C195" s="16">
        <v>1043</v>
      </c>
      <c r="D195" s="11"/>
      <c r="E195" s="57"/>
      <c r="F195" s="16"/>
      <c r="G195" s="16"/>
      <c r="H195" s="13"/>
      <c r="I195" s="59"/>
      <c r="J195" s="11"/>
      <c r="K195" s="11"/>
    </row>
    <row r="196" spans="1:11" s="4" customFormat="1" ht="17.25">
      <c r="A196" s="13"/>
      <c r="B196" s="43" t="s">
        <v>22</v>
      </c>
      <c r="C196" s="13"/>
      <c r="D196" s="58"/>
      <c r="E196" s="56"/>
      <c r="F196" s="56"/>
      <c r="G196" s="56"/>
      <c r="H196" s="58"/>
      <c r="I196" s="58"/>
      <c r="J196" s="58"/>
      <c r="K196" s="58"/>
    </row>
    <row r="197" spans="1:11" s="2" customFormat="1" ht="17.25">
      <c r="A197" s="16"/>
      <c r="B197" s="16" t="s">
        <v>87</v>
      </c>
      <c r="C197" s="11">
        <v>1060</v>
      </c>
      <c r="D197" s="58">
        <v>0</v>
      </c>
      <c r="E197" s="56">
        <v>0</v>
      </c>
      <c r="F197" s="56">
        <f>E197-D197</f>
        <v>0</v>
      </c>
      <c r="G197" s="56" t="e">
        <f>E197*100/D197</f>
        <v>#DIV/0!</v>
      </c>
      <c r="H197" s="40">
        <v>0</v>
      </c>
      <c r="I197" s="56">
        <v>0</v>
      </c>
      <c r="J197" s="56">
        <f>I197-H197</f>
        <v>0</v>
      </c>
      <c r="K197" s="56" t="e">
        <f>I197*100/H197</f>
        <v>#DIV/0!</v>
      </c>
    </row>
    <row r="198" spans="1:11" s="2" customFormat="1" ht="17.25">
      <c r="A198" s="16"/>
      <c r="B198" s="11" t="s">
        <v>23</v>
      </c>
      <c r="C198" s="11">
        <v>1070</v>
      </c>
      <c r="D198" s="58">
        <v>0</v>
      </c>
      <c r="E198" s="56">
        <v>0</v>
      </c>
      <c r="F198" s="56">
        <f>E198-D198</f>
        <v>0</v>
      </c>
      <c r="G198" s="56" t="e">
        <f>E198*100/D198</f>
        <v>#DIV/0!</v>
      </c>
      <c r="H198" s="56">
        <v>0</v>
      </c>
      <c r="I198" s="56">
        <v>0</v>
      </c>
      <c r="J198" s="56">
        <f>I198-H198</f>
        <v>0</v>
      </c>
      <c r="K198" s="56" t="e">
        <f>I198*100/H198</f>
        <v>#DIV/0!</v>
      </c>
    </row>
    <row r="199" spans="1:11" s="2" customFormat="1" ht="17.25">
      <c r="A199" s="16"/>
      <c r="B199" s="11" t="s">
        <v>90</v>
      </c>
      <c r="C199" s="11">
        <v>1080</v>
      </c>
      <c r="D199" s="58">
        <f>D200+D201+D202+D203+D204+D205+D206</f>
        <v>0</v>
      </c>
      <c r="E199" s="58">
        <f>E200+E201+E202+E203+E204+E205+E206</f>
        <v>0</v>
      </c>
      <c r="F199" s="56">
        <f>E199-D199</f>
        <v>0</v>
      </c>
      <c r="G199" s="56" t="e">
        <f>E199*100/D199</f>
        <v>#DIV/0!</v>
      </c>
      <c r="H199" s="58">
        <f>H200+H201+H202+H203+H204+H205+H206</f>
        <v>0</v>
      </c>
      <c r="I199" s="58">
        <f>I200+I201+I202+I203+I204+I205+I206</f>
        <v>0</v>
      </c>
      <c r="J199" s="56">
        <f>I199-H199</f>
        <v>0</v>
      </c>
      <c r="K199" s="56" t="e">
        <f>I199*100/H199</f>
        <v>#DIV/0!</v>
      </c>
    </row>
    <row r="200" spans="1:11" s="2" customFormat="1" ht="17.25">
      <c r="A200" s="16"/>
      <c r="B200" s="11" t="s">
        <v>134</v>
      </c>
      <c r="C200" s="11">
        <v>1081</v>
      </c>
      <c r="D200" s="18"/>
      <c r="E200" s="57"/>
      <c r="F200" s="57">
        <f aca="true" t="shared" si="16" ref="F200:F214">E200-D200</f>
        <v>0</v>
      </c>
      <c r="G200" s="57" t="e">
        <f aca="true" t="shared" si="17" ref="G200:G214">E200*100/D200</f>
        <v>#DIV/0!</v>
      </c>
      <c r="H200" s="57"/>
      <c r="I200" s="57"/>
      <c r="J200" s="57">
        <f aca="true" t="shared" si="18" ref="J200:J215">I200-H200</f>
        <v>0</v>
      </c>
      <c r="K200" s="57" t="e">
        <f aca="true" t="shared" si="19" ref="K200:K214">I200*100/H200</f>
        <v>#DIV/0!</v>
      </c>
    </row>
    <row r="201" spans="1:11" s="2" customFormat="1" ht="17.25">
      <c r="A201" s="16"/>
      <c r="B201" s="11" t="s">
        <v>113</v>
      </c>
      <c r="C201" s="11">
        <v>1082</v>
      </c>
      <c r="D201" s="18"/>
      <c r="E201" s="57"/>
      <c r="F201" s="57">
        <f t="shared" si="16"/>
        <v>0</v>
      </c>
      <c r="G201" s="57" t="e">
        <f t="shared" si="17"/>
        <v>#DIV/0!</v>
      </c>
      <c r="H201" s="57"/>
      <c r="I201" s="57"/>
      <c r="J201" s="57">
        <f t="shared" si="18"/>
        <v>0</v>
      </c>
      <c r="K201" s="57" t="e">
        <f t="shared" si="19"/>
        <v>#DIV/0!</v>
      </c>
    </row>
    <row r="202" spans="1:11" s="2" customFormat="1" ht="17.25">
      <c r="A202" s="16"/>
      <c r="B202" s="11" t="s">
        <v>115</v>
      </c>
      <c r="C202" s="11">
        <v>1083</v>
      </c>
      <c r="D202" s="18"/>
      <c r="E202" s="57"/>
      <c r="F202" s="57">
        <f t="shared" si="16"/>
        <v>0</v>
      </c>
      <c r="G202" s="57" t="e">
        <f t="shared" si="17"/>
        <v>#DIV/0!</v>
      </c>
      <c r="H202" s="57"/>
      <c r="I202" s="57"/>
      <c r="J202" s="57">
        <f t="shared" si="18"/>
        <v>0</v>
      </c>
      <c r="K202" s="57" t="e">
        <f t="shared" si="19"/>
        <v>#DIV/0!</v>
      </c>
    </row>
    <row r="203" spans="1:11" s="2" customFormat="1" ht="17.25">
      <c r="A203" s="16"/>
      <c r="B203" s="11" t="s">
        <v>118</v>
      </c>
      <c r="C203" s="11">
        <v>1084</v>
      </c>
      <c r="D203" s="18"/>
      <c r="E203" s="57"/>
      <c r="F203" s="57">
        <f t="shared" si="16"/>
        <v>0</v>
      </c>
      <c r="G203" s="57" t="e">
        <f t="shared" si="17"/>
        <v>#DIV/0!</v>
      </c>
      <c r="H203" s="57"/>
      <c r="I203" s="57"/>
      <c r="J203" s="57">
        <f t="shared" si="18"/>
        <v>0</v>
      </c>
      <c r="K203" s="57" t="e">
        <f t="shared" si="19"/>
        <v>#DIV/0!</v>
      </c>
    </row>
    <row r="204" spans="1:11" s="2" customFormat="1" ht="17.25">
      <c r="A204" s="16"/>
      <c r="B204" s="11" t="s">
        <v>116</v>
      </c>
      <c r="C204" s="11">
        <v>1085</v>
      </c>
      <c r="D204" s="18"/>
      <c r="E204" s="57"/>
      <c r="F204" s="57">
        <f t="shared" si="16"/>
        <v>0</v>
      </c>
      <c r="G204" s="57" t="e">
        <f t="shared" si="17"/>
        <v>#DIV/0!</v>
      </c>
      <c r="H204" s="57"/>
      <c r="I204" s="57"/>
      <c r="J204" s="57">
        <f t="shared" si="18"/>
        <v>0</v>
      </c>
      <c r="K204" s="57" t="e">
        <f t="shared" si="19"/>
        <v>#DIV/0!</v>
      </c>
    </row>
    <row r="205" spans="1:11" s="2" customFormat="1" ht="17.25">
      <c r="A205" s="16"/>
      <c r="B205" s="11" t="s">
        <v>117</v>
      </c>
      <c r="C205" s="11">
        <v>1090</v>
      </c>
      <c r="D205" s="18"/>
      <c r="E205" s="57"/>
      <c r="F205" s="57">
        <f t="shared" si="16"/>
        <v>0</v>
      </c>
      <c r="G205" s="57">
        <v>0</v>
      </c>
      <c r="H205" s="57"/>
      <c r="I205" s="57"/>
      <c r="J205" s="57">
        <f t="shared" si="18"/>
        <v>0</v>
      </c>
      <c r="K205" s="57" t="e">
        <f t="shared" si="19"/>
        <v>#DIV/0!</v>
      </c>
    </row>
    <row r="206" spans="1:11" s="2" customFormat="1" ht="17.25">
      <c r="A206" s="16"/>
      <c r="B206" s="11" t="s">
        <v>77</v>
      </c>
      <c r="C206" s="11">
        <v>1100</v>
      </c>
      <c r="D206" s="18"/>
      <c r="E206" s="57"/>
      <c r="F206" s="57">
        <f t="shared" si="16"/>
        <v>0</v>
      </c>
      <c r="G206" s="57" t="e">
        <f t="shared" si="17"/>
        <v>#DIV/0!</v>
      </c>
      <c r="H206" s="57"/>
      <c r="I206" s="57"/>
      <c r="J206" s="57">
        <f t="shared" si="18"/>
        <v>0</v>
      </c>
      <c r="K206" s="57" t="e">
        <f t="shared" si="19"/>
        <v>#DIV/0!</v>
      </c>
    </row>
    <row r="207" spans="1:11" s="2" customFormat="1" ht="17.25">
      <c r="A207" s="16"/>
      <c r="B207" s="11" t="s">
        <v>91</v>
      </c>
      <c r="C207" s="11">
        <v>1110</v>
      </c>
      <c r="D207" s="58">
        <f>D208+D209+D210+D211+D212+D213+D214+D215</f>
        <v>0</v>
      </c>
      <c r="E207" s="58">
        <f>E208+E209+E210+E211+E212+E213+E214+E215+E216</f>
        <v>0</v>
      </c>
      <c r="F207" s="56">
        <f t="shared" si="16"/>
        <v>0</v>
      </c>
      <c r="G207" s="56" t="e">
        <f t="shared" si="17"/>
        <v>#DIV/0!</v>
      </c>
      <c r="H207" s="58">
        <f>H208+H209+H210+H211+H212+H213+H214+H215+H216</f>
        <v>0</v>
      </c>
      <c r="I207" s="58">
        <f>I208+I209+I210+I211+I212+I213+I214+I215+I216</f>
        <v>0</v>
      </c>
      <c r="J207" s="56">
        <f t="shared" si="18"/>
        <v>0</v>
      </c>
      <c r="K207" s="56" t="e">
        <f t="shared" si="19"/>
        <v>#DIV/0!</v>
      </c>
    </row>
    <row r="208" spans="1:11" s="2" customFormat="1" ht="17.25">
      <c r="A208" s="16"/>
      <c r="B208" s="11" t="s">
        <v>88</v>
      </c>
      <c r="C208" s="11">
        <v>1111</v>
      </c>
      <c r="D208" s="18"/>
      <c r="E208" s="57"/>
      <c r="F208" s="57">
        <f t="shared" si="16"/>
        <v>0</v>
      </c>
      <c r="G208" s="57">
        <v>0</v>
      </c>
      <c r="H208" s="57"/>
      <c r="I208" s="57"/>
      <c r="J208" s="57">
        <f t="shared" si="18"/>
        <v>0</v>
      </c>
      <c r="K208" s="57" t="e">
        <f t="shared" si="19"/>
        <v>#DIV/0!</v>
      </c>
    </row>
    <row r="209" spans="1:11" s="2" customFormat="1" ht="17.25">
      <c r="A209" s="16"/>
      <c r="B209" s="11" t="s">
        <v>147</v>
      </c>
      <c r="C209" s="11">
        <v>1112</v>
      </c>
      <c r="D209" s="18"/>
      <c r="E209" s="57"/>
      <c r="F209" s="57">
        <f t="shared" si="16"/>
        <v>0</v>
      </c>
      <c r="G209" s="57" t="e">
        <f t="shared" si="17"/>
        <v>#DIV/0!</v>
      </c>
      <c r="H209" s="57"/>
      <c r="I209" s="57"/>
      <c r="J209" s="57">
        <f t="shared" si="18"/>
        <v>0</v>
      </c>
      <c r="K209" s="57" t="e">
        <f t="shared" si="19"/>
        <v>#DIV/0!</v>
      </c>
    </row>
    <row r="210" spans="1:11" s="2" customFormat="1" ht="17.25">
      <c r="A210" s="16"/>
      <c r="B210" s="11" t="s">
        <v>119</v>
      </c>
      <c r="C210" s="11">
        <v>1113</v>
      </c>
      <c r="D210" s="18"/>
      <c r="E210" s="57"/>
      <c r="F210" s="57">
        <f t="shared" si="16"/>
        <v>0</v>
      </c>
      <c r="G210" s="57">
        <v>0</v>
      </c>
      <c r="H210" s="57"/>
      <c r="I210" s="57"/>
      <c r="J210" s="57">
        <f t="shared" si="18"/>
        <v>0</v>
      </c>
      <c r="K210" s="57">
        <v>0</v>
      </c>
    </row>
    <row r="211" spans="1:11" s="2" customFormat="1" ht="17.25">
      <c r="A211" s="16"/>
      <c r="B211" s="11" t="s">
        <v>120</v>
      </c>
      <c r="C211" s="11">
        <v>1114</v>
      </c>
      <c r="D211" s="18"/>
      <c r="E211" s="57"/>
      <c r="F211" s="57">
        <f t="shared" si="16"/>
        <v>0</v>
      </c>
      <c r="G211" s="57" t="e">
        <f t="shared" si="17"/>
        <v>#DIV/0!</v>
      </c>
      <c r="H211" s="57"/>
      <c r="I211" s="57"/>
      <c r="J211" s="57">
        <f t="shared" si="18"/>
        <v>0</v>
      </c>
      <c r="K211" s="57" t="e">
        <f t="shared" si="19"/>
        <v>#DIV/0!</v>
      </c>
    </row>
    <row r="212" spans="1:11" s="2" customFormat="1" ht="17.25">
      <c r="A212" s="16"/>
      <c r="B212" s="11" t="s">
        <v>121</v>
      </c>
      <c r="C212" s="11">
        <v>1115</v>
      </c>
      <c r="D212" s="18"/>
      <c r="E212" s="57"/>
      <c r="F212" s="57">
        <f t="shared" si="16"/>
        <v>0</v>
      </c>
      <c r="G212" s="57" t="e">
        <f t="shared" si="17"/>
        <v>#DIV/0!</v>
      </c>
      <c r="H212" s="57"/>
      <c r="I212" s="57"/>
      <c r="J212" s="57">
        <f t="shared" si="18"/>
        <v>0</v>
      </c>
      <c r="K212" s="57" t="e">
        <f t="shared" si="19"/>
        <v>#DIV/0!</v>
      </c>
    </row>
    <row r="213" spans="1:11" s="2" customFormat="1" ht="17.25">
      <c r="A213" s="16"/>
      <c r="B213" s="11" t="s">
        <v>122</v>
      </c>
      <c r="C213" s="11">
        <v>1116</v>
      </c>
      <c r="D213" s="18"/>
      <c r="E213" s="57"/>
      <c r="F213" s="57">
        <f t="shared" si="16"/>
        <v>0</v>
      </c>
      <c r="G213" s="57" t="e">
        <f t="shared" si="17"/>
        <v>#DIV/0!</v>
      </c>
      <c r="H213" s="57"/>
      <c r="I213" s="57"/>
      <c r="J213" s="57">
        <f t="shared" si="18"/>
        <v>0</v>
      </c>
      <c r="K213" s="57" t="e">
        <f t="shared" si="19"/>
        <v>#DIV/0!</v>
      </c>
    </row>
    <row r="214" spans="1:11" s="2" customFormat="1" ht="17.25">
      <c r="A214" s="16"/>
      <c r="B214" s="11" t="s">
        <v>123</v>
      </c>
      <c r="C214" s="11">
        <v>1117</v>
      </c>
      <c r="D214" s="18"/>
      <c r="E214" s="57"/>
      <c r="F214" s="57">
        <f t="shared" si="16"/>
        <v>0</v>
      </c>
      <c r="G214" s="57" t="e">
        <f t="shared" si="17"/>
        <v>#DIV/0!</v>
      </c>
      <c r="H214" s="57"/>
      <c r="I214" s="57"/>
      <c r="J214" s="57">
        <f t="shared" si="18"/>
        <v>0</v>
      </c>
      <c r="K214" s="57" t="e">
        <f t="shared" si="19"/>
        <v>#DIV/0!</v>
      </c>
    </row>
    <row r="215" spans="1:11" s="2" customFormat="1" ht="17.25">
      <c r="A215" s="16"/>
      <c r="B215" s="11" t="s">
        <v>125</v>
      </c>
      <c r="C215" s="11">
        <v>1118</v>
      </c>
      <c r="D215" s="18"/>
      <c r="E215" s="59"/>
      <c r="F215" s="57">
        <f>E215-D215</f>
        <v>0</v>
      </c>
      <c r="G215" s="57">
        <v>0</v>
      </c>
      <c r="H215" s="57"/>
      <c r="I215" s="59"/>
      <c r="J215" s="57">
        <f t="shared" si="18"/>
        <v>0</v>
      </c>
      <c r="K215" s="57">
        <v>0</v>
      </c>
    </row>
    <row r="216" spans="1:11" s="2" customFormat="1" ht="17.25">
      <c r="A216" s="16"/>
      <c r="B216" s="11" t="s">
        <v>164</v>
      </c>
      <c r="C216" s="11">
        <v>1119</v>
      </c>
      <c r="D216" s="18"/>
      <c r="E216" s="59"/>
      <c r="F216" s="57">
        <f>E216-D216</f>
        <v>0</v>
      </c>
      <c r="G216" s="57">
        <v>0</v>
      </c>
      <c r="H216" s="57"/>
      <c r="I216" s="59"/>
      <c r="J216" s="57">
        <f>I216-H216</f>
        <v>0</v>
      </c>
      <c r="K216" s="57">
        <v>0</v>
      </c>
    </row>
    <row r="217" spans="1:11" s="2" customFormat="1" ht="17.25">
      <c r="A217" s="11"/>
      <c r="B217" s="11" t="s">
        <v>24</v>
      </c>
      <c r="C217" s="11">
        <v>1120</v>
      </c>
      <c r="D217" s="58">
        <v>0</v>
      </c>
      <c r="E217" s="58">
        <v>0</v>
      </c>
      <c r="F217" s="56">
        <f>E217-D217</f>
        <v>0</v>
      </c>
      <c r="G217" s="57">
        <v>0</v>
      </c>
      <c r="H217" s="56">
        <v>0</v>
      </c>
      <c r="I217" s="58">
        <v>0</v>
      </c>
      <c r="J217" s="56">
        <f aca="true" t="shared" si="20" ref="J217:J226">I217-H217</f>
        <v>0</v>
      </c>
      <c r="K217" s="56">
        <v>0</v>
      </c>
    </row>
    <row r="218" spans="1:11" s="2" customFormat="1" ht="17.25">
      <c r="A218" s="11"/>
      <c r="B218" s="22" t="s">
        <v>25</v>
      </c>
      <c r="C218" s="11">
        <v>1130</v>
      </c>
      <c r="D218" s="58">
        <f>D219+D220+D221+D222</f>
        <v>0</v>
      </c>
      <c r="E218" s="58">
        <f>E219+E220+E221+E222</f>
        <v>0</v>
      </c>
      <c r="F218" s="56">
        <f aca="true" t="shared" si="21" ref="F218:F226">E218-D218</f>
        <v>0</v>
      </c>
      <c r="G218" s="56" t="e">
        <f>E218*100/D218</f>
        <v>#DIV/0!</v>
      </c>
      <c r="H218" s="58">
        <f>H219+H220+H221+H222</f>
        <v>0</v>
      </c>
      <c r="I218" s="58">
        <f>I219+I220+I221+I222</f>
        <v>0</v>
      </c>
      <c r="J218" s="56">
        <f t="shared" si="20"/>
        <v>0</v>
      </c>
      <c r="K218" s="56" t="e">
        <f>I218*100/H218</f>
        <v>#DIV/0!</v>
      </c>
    </row>
    <row r="219" spans="1:11" s="2" customFormat="1" ht="17.25">
      <c r="A219" s="16"/>
      <c r="B219" s="11" t="s">
        <v>26</v>
      </c>
      <c r="C219" s="11">
        <v>1131</v>
      </c>
      <c r="D219" s="18"/>
      <c r="E219" s="57"/>
      <c r="F219" s="57">
        <f t="shared" si="21"/>
        <v>0</v>
      </c>
      <c r="G219" s="57" t="e">
        <f>E219*100/D219</f>
        <v>#DIV/0!</v>
      </c>
      <c r="H219" s="57"/>
      <c r="I219" s="57"/>
      <c r="J219" s="57">
        <f t="shared" si="20"/>
        <v>0</v>
      </c>
      <c r="K219" s="57" t="e">
        <f>I219*100/H219</f>
        <v>#DIV/0!</v>
      </c>
    </row>
    <row r="220" spans="1:11" s="2" customFormat="1" ht="17.25">
      <c r="A220" s="16"/>
      <c r="B220" s="11" t="s">
        <v>27</v>
      </c>
      <c r="C220" s="11">
        <v>1132</v>
      </c>
      <c r="D220" s="18"/>
      <c r="E220" s="57"/>
      <c r="F220" s="57">
        <f t="shared" si="21"/>
        <v>0</v>
      </c>
      <c r="G220" s="57" t="e">
        <f>E220*100/D220</f>
        <v>#DIV/0!</v>
      </c>
      <c r="H220" s="57"/>
      <c r="I220" s="57"/>
      <c r="J220" s="57">
        <f t="shared" si="20"/>
        <v>0</v>
      </c>
      <c r="K220" s="57" t="e">
        <f>I220*100/H220</f>
        <v>#DIV/0!</v>
      </c>
    </row>
    <row r="221" spans="1:11" s="2" customFormat="1" ht="17.25">
      <c r="A221" s="16"/>
      <c r="B221" s="11" t="s">
        <v>114</v>
      </c>
      <c r="C221" s="11">
        <v>1133</v>
      </c>
      <c r="D221" s="18"/>
      <c r="E221" s="57"/>
      <c r="F221" s="57">
        <f t="shared" si="21"/>
        <v>0</v>
      </c>
      <c r="G221" s="57" t="e">
        <f>E221*100/D221</f>
        <v>#DIV/0!</v>
      </c>
      <c r="H221" s="57"/>
      <c r="I221" s="57"/>
      <c r="J221" s="57">
        <f t="shared" si="20"/>
        <v>0</v>
      </c>
      <c r="K221" s="57" t="e">
        <f>I221*100/H221</f>
        <v>#DIV/0!</v>
      </c>
    </row>
    <row r="222" spans="1:11" s="2" customFormat="1" ht="17.25">
      <c r="A222" s="16"/>
      <c r="B222" s="11" t="s">
        <v>124</v>
      </c>
      <c r="C222" s="11">
        <v>1134</v>
      </c>
      <c r="D222" s="18"/>
      <c r="E222" s="57"/>
      <c r="F222" s="57">
        <f t="shared" si="21"/>
        <v>0</v>
      </c>
      <c r="G222" s="57" t="e">
        <f>E222*100/D222</f>
        <v>#DIV/0!</v>
      </c>
      <c r="H222" s="57"/>
      <c r="I222" s="57"/>
      <c r="J222" s="57">
        <f t="shared" si="20"/>
        <v>0</v>
      </c>
      <c r="K222" s="57" t="e">
        <f>I222*100/H222</f>
        <v>#DIV/0!</v>
      </c>
    </row>
    <row r="223" spans="1:11" s="2" customFormat="1" ht="17.25">
      <c r="A223" s="11"/>
      <c r="B223" s="23" t="s">
        <v>28</v>
      </c>
      <c r="C223" s="11">
        <v>1150</v>
      </c>
      <c r="D223" s="58">
        <v>0</v>
      </c>
      <c r="E223" s="58">
        <v>0</v>
      </c>
      <c r="F223" s="56">
        <f t="shared" si="21"/>
        <v>0</v>
      </c>
      <c r="G223" s="56">
        <v>0</v>
      </c>
      <c r="H223" s="58">
        <v>0</v>
      </c>
      <c r="I223" s="58">
        <v>0</v>
      </c>
      <c r="J223" s="56">
        <f t="shared" si="20"/>
        <v>0</v>
      </c>
      <c r="K223" s="56">
        <v>0</v>
      </c>
    </row>
    <row r="224" spans="1:11" s="2" customFormat="1" ht="17.25">
      <c r="A224" s="11"/>
      <c r="B224" s="23" t="s">
        <v>29</v>
      </c>
      <c r="C224" s="11">
        <v>1160</v>
      </c>
      <c r="D224" s="58">
        <v>0</v>
      </c>
      <c r="E224" s="58">
        <v>0</v>
      </c>
      <c r="F224" s="56">
        <f t="shared" si="21"/>
        <v>0</v>
      </c>
      <c r="G224" s="56">
        <v>0</v>
      </c>
      <c r="H224" s="58">
        <v>0</v>
      </c>
      <c r="I224" s="58">
        <v>0</v>
      </c>
      <c r="J224" s="56">
        <f t="shared" si="20"/>
        <v>0</v>
      </c>
      <c r="K224" s="56">
        <v>0</v>
      </c>
    </row>
    <row r="225" spans="1:11" s="2" customFormat="1" ht="17.25">
      <c r="A225" s="11"/>
      <c r="B225" s="24" t="s">
        <v>86</v>
      </c>
      <c r="C225" s="11">
        <v>1170</v>
      </c>
      <c r="D225" s="58">
        <v>0</v>
      </c>
      <c r="E225" s="58">
        <v>0</v>
      </c>
      <c r="F225" s="56">
        <f t="shared" si="21"/>
        <v>0</v>
      </c>
      <c r="G225" s="56">
        <v>0</v>
      </c>
      <c r="H225" s="58">
        <v>0</v>
      </c>
      <c r="I225" s="58">
        <v>0</v>
      </c>
      <c r="J225" s="56">
        <f t="shared" si="20"/>
        <v>0</v>
      </c>
      <c r="K225" s="56">
        <v>0</v>
      </c>
    </row>
    <row r="226" spans="1:11" s="2" customFormat="1" ht="17.25">
      <c r="A226" s="11"/>
      <c r="B226" s="23" t="s">
        <v>30</v>
      </c>
      <c r="C226" s="11">
        <v>1180</v>
      </c>
      <c r="D226" s="58">
        <v>0</v>
      </c>
      <c r="E226" s="58">
        <v>0</v>
      </c>
      <c r="F226" s="56">
        <f t="shared" si="21"/>
        <v>0</v>
      </c>
      <c r="G226" s="56">
        <v>0</v>
      </c>
      <c r="H226" s="58">
        <v>0</v>
      </c>
      <c r="I226" s="58">
        <v>0</v>
      </c>
      <c r="J226" s="56">
        <f t="shared" si="20"/>
        <v>0</v>
      </c>
      <c r="K226" s="56">
        <v>0</v>
      </c>
    </row>
    <row r="227" spans="1:11" s="4" customFormat="1" ht="17.25">
      <c r="A227" s="13"/>
      <c r="B227" s="44" t="s">
        <v>31</v>
      </c>
      <c r="C227" s="11">
        <v>1190</v>
      </c>
      <c r="D227" s="58">
        <f>D177</f>
        <v>0</v>
      </c>
      <c r="E227" s="58">
        <v>0</v>
      </c>
      <c r="F227" s="56">
        <f>E227-D227</f>
        <v>0</v>
      </c>
      <c r="G227" s="56" t="e">
        <f>E227*100/D227</f>
        <v>#DIV/0!</v>
      </c>
      <c r="H227" s="51">
        <f>H177</f>
        <v>0</v>
      </c>
      <c r="I227" s="58">
        <v>0</v>
      </c>
      <c r="J227" s="56">
        <f>I227-H227</f>
        <v>0</v>
      </c>
      <c r="K227" s="56">
        <v>0</v>
      </c>
    </row>
    <row r="228" spans="1:11" s="4" customFormat="1" ht="17.25">
      <c r="A228" s="13"/>
      <c r="B228" s="44" t="s">
        <v>92</v>
      </c>
      <c r="C228" s="11">
        <v>1200</v>
      </c>
      <c r="D228" s="58">
        <f>D229+D230</f>
        <v>0</v>
      </c>
      <c r="E228" s="58">
        <v>0</v>
      </c>
      <c r="F228" s="56">
        <f>E228-D228</f>
        <v>0</v>
      </c>
      <c r="G228" s="56" t="e">
        <f>E228*100/D228</f>
        <v>#DIV/0!</v>
      </c>
      <c r="H228" s="47">
        <f>H229+H230</f>
        <v>0</v>
      </c>
      <c r="I228" s="58">
        <v>0</v>
      </c>
      <c r="J228" s="56">
        <f>I228-H228</f>
        <v>0</v>
      </c>
      <c r="K228" s="56" t="e">
        <f>I228*100/H228</f>
        <v>#DIV/0!</v>
      </c>
    </row>
    <row r="229" spans="1:11" s="4" customFormat="1" ht="17.25">
      <c r="A229" s="13"/>
      <c r="B229" s="44" t="s">
        <v>78</v>
      </c>
      <c r="C229" s="11">
        <v>1201</v>
      </c>
      <c r="D229" s="58">
        <f>D197+D198</f>
        <v>0</v>
      </c>
      <c r="E229" s="58">
        <f>E197+E198</f>
        <v>0</v>
      </c>
      <c r="F229" s="56">
        <f>E229-D229</f>
        <v>0</v>
      </c>
      <c r="G229" s="56" t="e">
        <f>E229*100/D229</f>
        <v>#DIV/0!</v>
      </c>
      <c r="H229" s="40">
        <f>H197+H198</f>
        <v>0</v>
      </c>
      <c r="I229" s="58">
        <f>I197+I198</f>
        <v>0</v>
      </c>
      <c r="J229" s="56">
        <f>I229-H229</f>
        <v>0</v>
      </c>
      <c r="K229" s="56" t="e">
        <f>I229*100/H229</f>
        <v>#DIV/0!</v>
      </c>
    </row>
    <row r="230" spans="1:11" s="4" customFormat="1" ht="17.25">
      <c r="A230" s="13"/>
      <c r="B230" s="44" t="s">
        <v>79</v>
      </c>
      <c r="C230" s="11">
        <v>1202</v>
      </c>
      <c r="D230" s="58">
        <v>0</v>
      </c>
      <c r="E230" s="58">
        <f>E228-E229</f>
        <v>0</v>
      </c>
      <c r="F230" s="56">
        <f>E230-D230</f>
        <v>0</v>
      </c>
      <c r="G230" s="56">
        <v>0</v>
      </c>
      <c r="H230" s="56">
        <v>0</v>
      </c>
      <c r="I230" s="58">
        <v>0</v>
      </c>
      <c r="J230" s="56">
        <f>I230-H230</f>
        <v>0</v>
      </c>
      <c r="K230" s="56" t="e">
        <f>I230*100/H230</f>
        <v>#DIV/0!</v>
      </c>
    </row>
    <row r="231" spans="1:11" s="4" customFormat="1" ht="17.25">
      <c r="A231" s="13"/>
      <c r="B231" s="44" t="s">
        <v>32</v>
      </c>
      <c r="C231" s="11">
        <v>1210</v>
      </c>
      <c r="D231" s="56">
        <v>0</v>
      </c>
      <c r="E231" s="56">
        <f>E227-E228</f>
        <v>0</v>
      </c>
      <c r="F231" s="56">
        <f>E231-D231</f>
        <v>0</v>
      </c>
      <c r="G231" s="56" t="e">
        <f>E231*100/D231</f>
        <v>#DIV/0!</v>
      </c>
      <c r="H231" s="40">
        <f>H227-H228</f>
        <v>0</v>
      </c>
      <c r="I231" s="56">
        <f>I227-I228</f>
        <v>0</v>
      </c>
      <c r="J231" s="56">
        <f>I231-H231</f>
        <v>0</v>
      </c>
      <c r="K231" s="56" t="e">
        <f>I231*100/H231</f>
        <v>#DIV/0!</v>
      </c>
    </row>
    <row r="232" spans="1:11" s="2" customFormat="1" ht="17.25">
      <c r="A232" s="11"/>
      <c r="B232" s="23"/>
      <c r="C232" s="11"/>
      <c r="D232" s="59"/>
      <c r="E232" s="57"/>
      <c r="F232" s="57"/>
      <c r="G232" s="57"/>
      <c r="H232" s="59"/>
      <c r="I232" s="59"/>
      <c r="J232" s="59"/>
      <c r="K232" s="59"/>
    </row>
    <row r="233" spans="1:11" s="4" customFormat="1" ht="17.25">
      <c r="A233" s="13"/>
      <c r="B233" s="44" t="s">
        <v>33</v>
      </c>
      <c r="C233" s="13">
        <v>2000</v>
      </c>
      <c r="D233" s="58">
        <f>D234+D235+D236+D237</f>
        <v>0</v>
      </c>
      <c r="E233" s="56">
        <f>E234+E235+E236+E237</f>
        <v>0</v>
      </c>
      <c r="F233" s="56">
        <f>E233-D233</f>
        <v>0</v>
      </c>
      <c r="G233" s="56" t="e">
        <f>E233*100/D233</f>
        <v>#DIV/0!</v>
      </c>
      <c r="H233" s="58">
        <f>H234+H235+H236+H237</f>
        <v>0</v>
      </c>
      <c r="I233" s="56">
        <f>I234+I235+I236+I237</f>
        <v>0</v>
      </c>
      <c r="J233" s="56">
        <f>I233-H233</f>
        <v>0</v>
      </c>
      <c r="K233" s="56" t="e">
        <f>I233*100/H233</f>
        <v>#DIV/0!</v>
      </c>
    </row>
    <row r="234" spans="1:14" s="2" customFormat="1" ht="17.25">
      <c r="A234" s="11"/>
      <c r="B234" s="23" t="s">
        <v>153</v>
      </c>
      <c r="C234" s="11">
        <v>2010</v>
      </c>
      <c r="D234" s="59"/>
      <c r="E234" s="57"/>
      <c r="F234" s="57">
        <f>E234-D234</f>
        <v>0</v>
      </c>
      <c r="G234" s="57" t="e">
        <f>E234*100/D234</f>
        <v>#DIV/0!</v>
      </c>
      <c r="H234" s="18"/>
      <c r="I234" s="57"/>
      <c r="J234" s="57">
        <f>I234-H234</f>
        <v>0</v>
      </c>
      <c r="K234" s="57" t="e">
        <f>I234*100/H234</f>
        <v>#DIV/0!</v>
      </c>
      <c r="N234" s="2" t="s">
        <v>112</v>
      </c>
    </row>
    <row r="235" spans="1:11" s="2" customFormat="1" ht="17.25">
      <c r="A235" s="11"/>
      <c r="B235" s="23" t="s">
        <v>154</v>
      </c>
      <c r="C235" s="11">
        <v>2020</v>
      </c>
      <c r="D235" s="59"/>
      <c r="E235" s="57"/>
      <c r="F235" s="57">
        <f>E235-D235</f>
        <v>0</v>
      </c>
      <c r="G235" s="57" t="e">
        <f>E235*100/D235</f>
        <v>#DIV/0!</v>
      </c>
      <c r="H235" s="18"/>
      <c r="I235" s="57"/>
      <c r="J235" s="57">
        <f>I235-H235</f>
        <v>0</v>
      </c>
      <c r="K235" s="57" t="e">
        <f>I235*100/H235</f>
        <v>#DIV/0!</v>
      </c>
    </row>
    <row r="236" spans="1:11" s="2" customFormat="1" ht="17.25">
      <c r="A236" s="11"/>
      <c r="B236" s="23" t="s">
        <v>155</v>
      </c>
      <c r="C236" s="11">
        <v>2030</v>
      </c>
      <c r="D236" s="59"/>
      <c r="E236" s="57"/>
      <c r="F236" s="57">
        <f>E236-D236</f>
        <v>0</v>
      </c>
      <c r="G236" s="57">
        <v>0</v>
      </c>
      <c r="H236" s="18"/>
      <c r="I236" s="57"/>
      <c r="J236" s="57">
        <f>I236-H236</f>
        <v>0</v>
      </c>
      <c r="K236" s="57">
        <v>0</v>
      </c>
    </row>
    <row r="237" spans="1:11" s="2" customFormat="1" ht="20.25" customHeight="1">
      <c r="A237" s="11"/>
      <c r="B237" s="23" t="s">
        <v>156</v>
      </c>
      <c r="C237" s="11">
        <v>2040</v>
      </c>
      <c r="D237" s="59"/>
      <c r="E237" s="57"/>
      <c r="F237" s="57">
        <f>E237-D237</f>
        <v>0</v>
      </c>
      <c r="G237" s="57" t="e">
        <f>E237*100/D237</f>
        <v>#DIV/0!</v>
      </c>
      <c r="H237" s="59"/>
      <c r="I237" s="59"/>
      <c r="J237" s="59">
        <f>I237-H237</f>
        <v>0</v>
      </c>
      <c r="K237" s="59" t="e">
        <f>I237*100/H237</f>
        <v>#DIV/0!</v>
      </c>
    </row>
    <row r="238" spans="1:11" s="2" customFormat="1" ht="17.25">
      <c r="A238" s="11"/>
      <c r="B238" s="23"/>
      <c r="C238" s="11"/>
      <c r="D238" s="59"/>
      <c r="E238" s="57"/>
      <c r="F238" s="57"/>
      <c r="G238" s="57"/>
      <c r="H238" s="59"/>
      <c r="I238" s="59"/>
      <c r="J238" s="59"/>
      <c r="K238" s="59"/>
    </row>
    <row r="239" spans="1:11" s="4" customFormat="1" ht="17.25">
      <c r="A239" s="13"/>
      <c r="B239" s="44" t="s">
        <v>34</v>
      </c>
      <c r="C239" s="13">
        <v>3000</v>
      </c>
      <c r="D239" s="58">
        <f>D240+D241</f>
        <v>0</v>
      </c>
      <c r="E239" s="58">
        <f>E240+E241</f>
        <v>0</v>
      </c>
      <c r="F239" s="56">
        <f>E239-D239</f>
        <v>0</v>
      </c>
      <c r="G239" s="56">
        <v>0</v>
      </c>
      <c r="H239" s="58">
        <f>H240+H241</f>
        <v>0</v>
      </c>
      <c r="I239" s="58">
        <f>I240+I241</f>
        <v>0</v>
      </c>
      <c r="J239" s="56">
        <f>I239-H239</f>
        <v>0</v>
      </c>
      <c r="K239" s="56">
        <v>0</v>
      </c>
    </row>
    <row r="240" spans="1:11" s="2" customFormat="1" ht="17.25">
      <c r="A240" s="11"/>
      <c r="B240" s="23" t="s">
        <v>35</v>
      </c>
      <c r="C240" s="11">
        <v>3010</v>
      </c>
      <c r="D240" s="59">
        <v>0</v>
      </c>
      <c r="E240" s="57">
        <v>0</v>
      </c>
      <c r="F240" s="57">
        <f>E240-D240</f>
        <v>0</v>
      </c>
      <c r="G240" s="57">
        <v>0</v>
      </c>
      <c r="H240" s="59">
        <v>0</v>
      </c>
      <c r="I240" s="57">
        <v>0</v>
      </c>
      <c r="J240" s="57">
        <f>I240-H240</f>
        <v>0</v>
      </c>
      <c r="K240" s="57">
        <v>0</v>
      </c>
    </row>
    <row r="241" spans="1:11" s="2" customFormat="1" ht="34.5">
      <c r="A241" s="11"/>
      <c r="B241" s="23" t="s">
        <v>36</v>
      </c>
      <c r="C241" s="11">
        <v>3011</v>
      </c>
      <c r="D241" s="59">
        <v>0</v>
      </c>
      <c r="E241" s="57">
        <v>0</v>
      </c>
      <c r="F241" s="57">
        <f>E241-D241</f>
        <v>0</v>
      </c>
      <c r="G241" s="57">
        <v>0</v>
      </c>
      <c r="H241" s="59">
        <v>0</v>
      </c>
      <c r="I241" s="57">
        <v>0</v>
      </c>
      <c r="J241" s="57">
        <f>I241-H241</f>
        <v>0</v>
      </c>
      <c r="K241" s="57">
        <v>0</v>
      </c>
    </row>
    <row r="242" spans="1:11" s="4" customFormat="1" ht="17.25">
      <c r="A242" s="13"/>
      <c r="B242" s="23" t="s">
        <v>37</v>
      </c>
      <c r="C242" s="13">
        <v>3020</v>
      </c>
      <c r="D242" s="58">
        <f>D243+D244+D245+D246+D247</f>
        <v>0</v>
      </c>
      <c r="E242" s="58">
        <f>E243+E244+E245+E246+E247</f>
        <v>0</v>
      </c>
      <c r="F242" s="56">
        <f>E242-D242</f>
        <v>0</v>
      </c>
      <c r="G242" s="56">
        <v>0</v>
      </c>
      <c r="H242" s="58">
        <f>H243+H244+H245+H246+H247</f>
        <v>0</v>
      </c>
      <c r="I242" s="58">
        <f>I243+I244+I245+I246+I247</f>
        <v>0</v>
      </c>
      <c r="J242" s="56">
        <f>I242-H242</f>
        <v>0</v>
      </c>
      <c r="K242" s="56">
        <v>0</v>
      </c>
    </row>
    <row r="243" spans="1:11" s="2" customFormat="1" ht="17.25">
      <c r="A243" s="11"/>
      <c r="B243" s="23" t="s">
        <v>38</v>
      </c>
      <c r="C243" s="11">
        <v>3021</v>
      </c>
      <c r="D243" s="59"/>
      <c r="E243" s="57"/>
      <c r="F243" s="57"/>
      <c r="G243" s="57"/>
      <c r="H243" s="59"/>
      <c r="I243" s="59"/>
      <c r="J243" s="59"/>
      <c r="K243" s="59"/>
    </row>
    <row r="244" spans="1:11" s="2" customFormat="1" ht="17.25">
      <c r="A244" s="11"/>
      <c r="B244" s="23" t="s">
        <v>39</v>
      </c>
      <c r="C244" s="11">
        <v>3022</v>
      </c>
      <c r="D244" s="59"/>
      <c r="E244" s="57"/>
      <c r="F244" s="57"/>
      <c r="G244" s="57"/>
      <c r="H244" s="59"/>
      <c r="I244" s="59"/>
      <c r="J244" s="59"/>
      <c r="K244" s="59"/>
    </row>
    <row r="245" spans="1:11" s="2" customFormat="1" ht="34.5">
      <c r="A245" s="11"/>
      <c r="B245" s="23" t="s">
        <v>40</v>
      </c>
      <c r="C245" s="11">
        <v>3023</v>
      </c>
      <c r="D245" s="59"/>
      <c r="E245" s="57"/>
      <c r="F245" s="57"/>
      <c r="G245" s="57"/>
      <c r="H245" s="59"/>
      <c r="I245" s="59"/>
      <c r="J245" s="59"/>
      <c r="K245" s="59"/>
    </row>
    <row r="246" spans="1:11" s="2" customFormat="1" ht="17.25">
      <c r="A246" s="11"/>
      <c r="B246" s="23" t="s">
        <v>41</v>
      </c>
      <c r="C246" s="11">
        <v>3024</v>
      </c>
      <c r="D246" s="59"/>
      <c r="E246" s="57"/>
      <c r="F246" s="57"/>
      <c r="G246" s="57"/>
      <c r="H246" s="59"/>
      <c r="I246" s="59"/>
      <c r="J246" s="59"/>
      <c r="K246" s="59"/>
    </row>
    <row r="247" spans="1:11" s="2" customFormat="1" ht="17.25">
      <c r="A247" s="11"/>
      <c r="B247" s="23" t="s">
        <v>42</v>
      </c>
      <c r="C247" s="11">
        <v>3030</v>
      </c>
      <c r="D247" s="59"/>
      <c r="E247" s="57"/>
      <c r="F247" s="57"/>
      <c r="G247" s="57"/>
      <c r="H247" s="59"/>
      <c r="I247" s="59"/>
      <c r="J247" s="59"/>
      <c r="K247" s="59"/>
    </row>
    <row r="248" spans="1:11" s="2" customFormat="1" ht="17.25">
      <c r="A248" s="11"/>
      <c r="B248" s="23"/>
      <c r="C248" s="11"/>
      <c r="D248" s="11"/>
      <c r="E248" s="16"/>
      <c r="F248" s="16"/>
      <c r="G248" s="16"/>
      <c r="H248" s="11"/>
      <c r="I248" s="11"/>
      <c r="J248" s="11"/>
      <c r="K248" s="11"/>
    </row>
    <row r="249" spans="1:11" s="4" customFormat="1" ht="17.25">
      <c r="A249" s="13"/>
      <c r="B249" s="44" t="s">
        <v>43</v>
      </c>
      <c r="C249" s="13">
        <v>4000</v>
      </c>
      <c r="D249" s="13">
        <f>D250+D255+D259</f>
        <v>0</v>
      </c>
      <c r="E249" s="13">
        <f aca="true" t="shared" si="22" ref="E249:K249">E250+E255+E259</f>
        <v>0</v>
      </c>
      <c r="F249" s="13">
        <f t="shared" si="22"/>
        <v>0</v>
      </c>
      <c r="G249" s="13">
        <f t="shared" si="22"/>
        <v>0</v>
      </c>
      <c r="H249" s="13">
        <f t="shared" si="22"/>
        <v>0</v>
      </c>
      <c r="I249" s="13">
        <f t="shared" si="22"/>
        <v>0</v>
      </c>
      <c r="J249" s="13">
        <f t="shared" si="22"/>
        <v>0</v>
      </c>
      <c r="K249" s="13">
        <f t="shared" si="22"/>
        <v>0</v>
      </c>
    </row>
    <row r="250" spans="1:11" s="2" customFormat="1" ht="17.25">
      <c r="A250" s="11"/>
      <c r="B250" s="23" t="s">
        <v>48</v>
      </c>
      <c r="C250" s="11">
        <v>4010</v>
      </c>
      <c r="D250" s="13">
        <f>D252+D253+D254+D255</f>
        <v>0</v>
      </c>
      <c r="E250" s="13">
        <f aca="true" t="shared" si="23" ref="E250:K250">E252+E253+E254+E255</f>
        <v>0</v>
      </c>
      <c r="F250" s="13">
        <f t="shared" si="23"/>
        <v>0</v>
      </c>
      <c r="G250" s="13">
        <f t="shared" si="23"/>
        <v>0</v>
      </c>
      <c r="H250" s="13">
        <f t="shared" si="23"/>
        <v>0</v>
      </c>
      <c r="I250" s="13">
        <f t="shared" si="23"/>
        <v>0</v>
      </c>
      <c r="J250" s="13">
        <f t="shared" si="23"/>
        <v>0</v>
      </c>
      <c r="K250" s="13">
        <f t="shared" si="23"/>
        <v>0</v>
      </c>
    </row>
    <row r="251" spans="1:11" s="2" customFormat="1" ht="17.25">
      <c r="A251" s="11"/>
      <c r="B251" s="23" t="s">
        <v>44</v>
      </c>
      <c r="C251" s="11">
        <v>4011</v>
      </c>
      <c r="D251" s="11"/>
      <c r="E251" s="16"/>
      <c r="F251" s="16"/>
      <c r="G251" s="16"/>
      <c r="H251" s="11"/>
      <c r="I251" s="11"/>
      <c r="J251" s="11"/>
      <c r="K251" s="11"/>
    </row>
    <row r="252" spans="1:11" s="2" customFormat="1" ht="17.25">
      <c r="A252" s="11"/>
      <c r="B252" s="23" t="s">
        <v>45</v>
      </c>
      <c r="C252" s="11">
        <v>4012</v>
      </c>
      <c r="D252" s="11"/>
      <c r="E252" s="16"/>
      <c r="F252" s="16"/>
      <c r="G252" s="16"/>
      <c r="H252" s="11"/>
      <c r="I252" s="11"/>
      <c r="J252" s="11"/>
      <c r="K252" s="11"/>
    </row>
    <row r="253" spans="1:11" s="2" customFormat="1" ht="17.25">
      <c r="A253" s="11"/>
      <c r="B253" s="23" t="s">
        <v>46</v>
      </c>
      <c r="C253" s="11">
        <v>4013</v>
      </c>
      <c r="D253" s="11"/>
      <c r="E253" s="16"/>
      <c r="F253" s="16"/>
      <c r="G253" s="16"/>
      <c r="H253" s="11"/>
      <c r="I253" s="11"/>
      <c r="J253" s="11"/>
      <c r="K253" s="11"/>
    </row>
    <row r="254" spans="1:11" s="2" customFormat="1" ht="17.25">
      <c r="A254" s="11"/>
      <c r="B254" s="23" t="s">
        <v>47</v>
      </c>
      <c r="C254" s="11">
        <v>4020</v>
      </c>
      <c r="D254" s="11"/>
      <c r="E254" s="16"/>
      <c r="F254" s="16"/>
      <c r="G254" s="16"/>
      <c r="H254" s="11"/>
      <c r="I254" s="11"/>
      <c r="J254" s="11"/>
      <c r="K254" s="11"/>
    </row>
    <row r="255" spans="1:11" s="2" customFormat="1" ht="17.25">
      <c r="A255" s="11"/>
      <c r="B255" s="23" t="s">
        <v>49</v>
      </c>
      <c r="C255" s="11">
        <v>4030</v>
      </c>
      <c r="D255" s="13">
        <f>D256+D257+D258</f>
        <v>0</v>
      </c>
      <c r="E255" s="13">
        <f aca="true" t="shared" si="24" ref="E255:K255">E256+E257+E258</f>
        <v>0</v>
      </c>
      <c r="F255" s="13">
        <f t="shared" si="24"/>
        <v>0</v>
      </c>
      <c r="G255" s="13">
        <f t="shared" si="24"/>
        <v>0</v>
      </c>
      <c r="H255" s="13">
        <f t="shared" si="24"/>
        <v>0</v>
      </c>
      <c r="I255" s="13">
        <f t="shared" si="24"/>
        <v>0</v>
      </c>
      <c r="J255" s="13">
        <f t="shared" si="24"/>
        <v>0</v>
      </c>
      <c r="K255" s="13">
        <f t="shared" si="24"/>
        <v>0</v>
      </c>
    </row>
    <row r="256" spans="1:11" s="2" customFormat="1" ht="17.25">
      <c r="A256" s="11"/>
      <c r="B256" s="23" t="s">
        <v>44</v>
      </c>
      <c r="C256" s="11">
        <v>4031</v>
      </c>
      <c r="D256" s="11"/>
      <c r="E256" s="16"/>
      <c r="F256" s="16"/>
      <c r="G256" s="16"/>
      <c r="H256" s="11"/>
      <c r="I256" s="11"/>
      <c r="J256" s="11"/>
      <c r="K256" s="11"/>
    </row>
    <row r="257" spans="1:11" s="2" customFormat="1" ht="17.25">
      <c r="A257" s="11"/>
      <c r="B257" s="23" t="s">
        <v>45</v>
      </c>
      <c r="C257" s="11">
        <v>4032</v>
      </c>
      <c r="D257" s="11"/>
      <c r="E257" s="16"/>
      <c r="F257" s="16"/>
      <c r="G257" s="16"/>
      <c r="H257" s="11"/>
      <c r="I257" s="11"/>
      <c r="J257" s="11"/>
      <c r="K257" s="11"/>
    </row>
    <row r="258" spans="1:11" s="2" customFormat="1" ht="17.25">
      <c r="A258" s="11"/>
      <c r="B258" s="23" t="s">
        <v>46</v>
      </c>
      <c r="C258" s="11">
        <v>4033</v>
      </c>
      <c r="D258" s="11"/>
      <c r="E258" s="16"/>
      <c r="F258" s="16"/>
      <c r="G258" s="16"/>
      <c r="H258" s="11"/>
      <c r="I258" s="11"/>
      <c r="J258" s="11"/>
      <c r="K258" s="11"/>
    </row>
    <row r="259" spans="1:11" s="2" customFormat="1" ht="17.25">
      <c r="A259" s="11"/>
      <c r="B259" s="23" t="s">
        <v>50</v>
      </c>
      <c r="C259" s="11">
        <v>4040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</row>
    <row r="260" spans="1:11" s="2" customFormat="1" ht="17.25">
      <c r="A260" s="11"/>
      <c r="B260" s="23"/>
      <c r="C260" s="11"/>
      <c r="D260" s="11"/>
      <c r="E260" s="16"/>
      <c r="F260" s="16"/>
      <c r="G260" s="16"/>
      <c r="H260" s="11"/>
      <c r="I260" s="11"/>
      <c r="J260" s="11"/>
      <c r="K260" s="11"/>
    </row>
    <row r="261" spans="1:11" s="4" customFormat="1" ht="17.25">
      <c r="A261" s="13"/>
      <c r="B261" s="13" t="s">
        <v>81</v>
      </c>
      <c r="C261" s="13">
        <v>5000</v>
      </c>
      <c r="D261" s="58"/>
      <c r="E261" s="56"/>
      <c r="F261" s="56"/>
      <c r="G261" s="56"/>
      <c r="H261" s="58"/>
      <c r="I261" s="58"/>
      <c r="J261" s="58"/>
      <c r="K261" s="58"/>
    </row>
    <row r="262" spans="1:11" s="2" customFormat="1" ht="17.25">
      <c r="A262" s="11"/>
      <c r="B262" s="11" t="s">
        <v>51</v>
      </c>
      <c r="C262" s="11">
        <v>5010</v>
      </c>
      <c r="D262" s="59"/>
      <c r="E262" s="59"/>
      <c r="F262" s="57"/>
      <c r="G262" s="57"/>
      <c r="H262" s="59"/>
      <c r="I262" s="59"/>
      <c r="J262" s="59"/>
      <c r="K262" s="59"/>
    </row>
    <row r="263" spans="1:11" s="2" customFormat="1" ht="17.25">
      <c r="A263" s="11"/>
      <c r="B263" s="11" t="s">
        <v>52</v>
      </c>
      <c r="C263" s="11">
        <v>5020</v>
      </c>
      <c r="D263" s="59"/>
      <c r="E263" s="59"/>
      <c r="F263" s="57"/>
      <c r="G263" s="57"/>
      <c r="H263" s="59"/>
      <c r="I263" s="59"/>
      <c r="J263" s="59"/>
      <c r="K263" s="59"/>
    </row>
    <row r="264" spans="1:11" s="4" customFormat="1" ht="17.25">
      <c r="A264" s="13"/>
      <c r="B264" s="13" t="s">
        <v>135</v>
      </c>
      <c r="C264" s="11">
        <v>5030</v>
      </c>
      <c r="D264" s="59"/>
      <c r="E264" s="59"/>
      <c r="F264" s="56"/>
      <c r="G264" s="56"/>
      <c r="H264" s="58"/>
      <c r="I264" s="58"/>
      <c r="J264" s="58"/>
      <c r="K264" s="58"/>
    </row>
    <row r="265" spans="1:11" s="2" customFormat="1" ht="17.25">
      <c r="A265" s="11"/>
      <c r="B265" s="16" t="s">
        <v>136</v>
      </c>
      <c r="C265" s="11">
        <v>5040</v>
      </c>
      <c r="D265" s="56">
        <f>D266+D267+D268+D269</f>
        <v>0</v>
      </c>
      <c r="E265" s="56">
        <f>E266+E267+E268+E269</f>
        <v>0</v>
      </c>
      <c r="F265" s="56">
        <f>E265-D265</f>
        <v>0</v>
      </c>
      <c r="G265" s="56" t="e">
        <f>E265*100/D265</f>
        <v>#DIV/0!</v>
      </c>
      <c r="H265" s="56">
        <f>H266+H267+H268+H269</f>
        <v>0</v>
      </c>
      <c r="I265" s="56">
        <f>I266+I267+I268+I269</f>
        <v>0</v>
      </c>
      <c r="J265" s="56">
        <f>I265-H265</f>
        <v>0</v>
      </c>
      <c r="K265" s="56" t="e">
        <f>I265*100/H265</f>
        <v>#DIV/0!</v>
      </c>
    </row>
    <row r="266" spans="1:11" s="2" customFormat="1" ht="17.25">
      <c r="A266" s="16"/>
      <c r="B266" s="16" t="s">
        <v>137</v>
      </c>
      <c r="C266" s="11">
        <v>5050</v>
      </c>
      <c r="D266" s="59"/>
      <c r="E266" s="59"/>
      <c r="F266" s="57">
        <f>E266-D266</f>
        <v>0</v>
      </c>
      <c r="G266" s="57" t="e">
        <f>E266*100/D266</f>
        <v>#DIV/0!</v>
      </c>
      <c r="H266" s="59"/>
      <c r="I266" s="59"/>
      <c r="J266" s="57">
        <f>I266-H266</f>
        <v>0</v>
      </c>
      <c r="K266" s="57" t="e">
        <f>I266*100/H266</f>
        <v>#DIV/0!</v>
      </c>
    </row>
    <row r="267" spans="1:11" s="2" customFormat="1" ht="17.25">
      <c r="A267" s="16"/>
      <c r="B267" s="16" t="s">
        <v>89</v>
      </c>
      <c r="C267" s="11">
        <v>5051</v>
      </c>
      <c r="D267" s="59"/>
      <c r="E267" s="59"/>
      <c r="F267" s="57">
        <f>E267-D267</f>
        <v>0</v>
      </c>
      <c r="G267" s="57" t="e">
        <f>E267*100/D267</f>
        <v>#DIV/0!</v>
      </c>
      <c r="H267" s="59"/>
      <c r="I267" s="59"/>
      <c r="J267" s="57">
        <f>I267-H267</f>
        <v>0</v>
      </c>
      <c r="K267" s="57" t="e">
        <f>I267*100/H267</f>
        <v>#DIV/0!</v>
      </c>
    </row>
    <row r="268" spans="1:11" s="2" customFormat="1" ht="17.25">
      <c r="A268" s="16"/>
      <c r="B268" s="16" t="s">
        <v>138</v>
      </c>
      <c r="C268" s="11">
        <v>5052</v>
      </c>
      <c r="D268" s="59"/>
      <c r="E268" s="59"/>
      <c r="F268" s="57">
        <f>E268-D268</f>
        <v>0</v>
      </c>
      <c r="G268" s="57" t="e">
        <f>E268*100/D268</f>
        <v>#DIV/0!</v>
      </c>
      <c r="H268" s="59"/>
      <c r="I268" s="59"/>
      <c r="J268" s="57">
        <f>I268-H268</f>
        <v>0</v>
      </c>
      <c r="K268" s="57" t="e">
        <f>I268*100/H268</f>
        <v>#DIV/0!</v>
      </c>
    </row>
    <row r="269" spans="1:11" s="2" customFormat="1" ht="17.25">
      <c r="A269" s="11"/>
      <c r="B269" s="11" t="s">
        <v>139</v>
      </c>
      <c r="C269" s="11">
        <v>5053</v>
      </c>
      <c r="D269" s="59"/>
      <c r="E269" s="59"/>
      <c r="F269" s="57">
        <f>E269-D269</f>
        <v>0</v>
      </c>
      <c r="G269" s="57" t="e">
        <f>E269*100/D269</f>
        <v>#DIV/0!</v>
      </c>
      <c r="H269" s="59"/>
      <c r="I269" s="59"/>
      <c r="J269" s="57">
        <f>I269-H269</f>
        <v>0</v>
      </c>
      <c r="K269" s="57" t="e">
        <f>I269*100/H269</f>
        <v>#DIV/0!</v>
      </c>
    </row>
    <row r="270" spans="1:11" s="2" customFormat="1" ht="17.25">
      <c r="A270" s="11"/>
      <c r="B270" s="11" t="s">
        <v>85</v>
      </c>
      <c r="C270" s="11">
        <v>5060</v>
      </c>
      <c r="D270" s="59"/>
      <c r="E270" s="59"/>
      <c r="F270" s="57"/>
      <c r="G270" s="57"/>
      <c r="H270" s="59"/>
      <c r="I270" s="59"/>
      <c r="J270" s="59"/>
      <c r="K270" s="59"/>
    </row>
    <row r="271" spans="1:11" s="4" customFormat="1" ht="17.25">
      <c r="A271" s="13"/>
      <c r="B271" s="13" t="s">
        <v>82</v>
      </c>
      <c r="C271" s="13">
        <v>6000</v>
      </c>
      <c r="D271" s="13"/>
      <c r="E271" s="15"/>
      <c r="F271" s="15"/>
      <c r="G271" s="15"/>
      <c r="H271" s="13"/>
      <c r="I271" s="13"/>
      <c r="J271" s="13"/>
      <c r="K271" s="13"/>
    </row>
    <row r="272" spans="1:11" s="4" customFormat="1" ht="51.75">
      <c r="A272" s="15"/>
      <c r="B272" s="36" t="s">
        <v>83</v>
      </c>
      <c r="C272" s="13">
        <v>6010</v>
      </c>
      <c r="D272" s="61">
        <f>D273+D274+D275</f>
        <v>0</v>
      </c>
      <c r="E272" s="61">
        <f>E273+E274+E275</f>
        <v>0</v>
      </c>
      <c r="F272" s="56">
        <f>E272-D272</f>
        <v>0</v>
      </c>
      <c r="G272" s="56" t="e">
        <f>E272*100/D272</f>
        <v>#DIV/0!</v>
      </c>
      <c r="H272" s="61">
        <f>H273+H274+H275</f>
        <v>0</v>
      </c>
      <c r="I272" s="61">
        <f>I273+I274+I275</f>
        <v>0</v>
      </c>
      <c r="J272" s="56">
        <f>I272-H272</f>
        <v>0</v>
      </c>
      <c r="K272" s="56" t="e">
        <f>I272*100/H272</f>
        <v>#DIV/0!</v>
      </c>
    </row>
    <row r="273" spans="1:11" s="2" customFormat="1" ht="17.25">
      <c r="A273" s="16"/>
      <c r="B273" s="23" t="s">
        <v>53</v>
      </c>
      <c r="C273" s="11">
        <v>6011</v>
      </c>
      <c r="D273" s="62"/>
      <c r="E273" s="62"/>
      <c r="F273" s="56">
        <f>E273-D273</f>
        <v>0</v>
      </c>
      <c r="G273" s="56" t="e">
        <f>E273*100/D273</f>
        <v>#DIV/0!</v>
      </c>
      <c r="H273" s="62"/>
      <c r="I273" s="62"/>
      <c r="J273" s="56">
        <f>I273-H273</f>
        <v>0</v>
      </c>
      <c r="K273" s="56" t="e">
        <f>I273*100/H273</f>
        <v>#DIV/0!</v>
      </c>
    </row>
    <row r="274" spans="1:11" s="2" customFormat="1" ht="17.25">
      <c r="A274" s="16"/>
      <c r="B274" s="23" t="s">
        <v>140</v>
      </c>
      <c r="C274" s="11">
        <v>6012</v>
      </c>
      <c r="D274" s="62"/>
      <c r="E274" s="62"/>
      <c r="F274" s="56">
        <f>E274-D274</f>
        <v>0</v>
      </c>
      <c r="G274" s="56" t="e">
        <f>E274*100/D274</f>
        <v>#DIV/0!</v>
      </c>
      <c r="H274" s="62"/>
      <c r="I274" s="62"/>
      <c r="J274" s="56">
        <f>I274-H274</f>
        <v>0</v>
      </c>
      <c r="K274" s="56" t="e">
        <f>I274*100/H274</f>
        <v>#DIV/0!</v>
      </c>
    </row>
    <row r="275" spans="1:11" s="2" customFormat="1" ht="17.25">
      <c r="A275" s="16"/>
      <c r="B275" s="23" t="s">
        <v>54</v>
      </c>
      <c r="C275" s="11">
        <v>6013</v>
      </c>
      <c r="D275" s="62"/>
      <c r="E275" s="62"/>
      <c r="F275" s="56">
        <f>E275-D275</f>
        <v>0</v>
      </c>
      <c r="G275" s="56" t="e">
        <f>E275*100/D275</f>
        <v>#DIV/0!</v>
      </c>
      <c r="H275" s="62"/>
      <c r="I275" s="62"/>
      <c r="J275" s="56">
        <f>I275-H275</f>
        <v>0</v>
      </c>
      <c r="K275" s="56" t="e">
        <f>I275*100/H275</f>
        <v>#DIV/0!</v>
      </c>
    </row>
    <row r="276" spans="1:11" s="2" customFormat="1" ht="17.25">
      <c r="A276" s="16"/>
      <c r="B276" s="23"/>
      <c r="C276" s="11"/>
      <c r="D276" s="46"/>
      <c r="E276" s="46"/>
      <c r="F276" s="16"/>
      <c r="G276" s="46"/>
      <c r="H276" s="46"/>
      <c r="I276" s="46"/>
      <c r="J276" s="46"/>
      <c r="K276" s="46"/>
    </row>
    <row r="277" spans="1:11" s="2" customFormat="1" ht="17.25">
      <c r="A277" s="16"/>
      <c r="B277" s="23"/>
      <c r="C277" s="11"/>
      <c r="D277" s="46"/>
      <c r="E277" s="46"/>
      <c r="F277" s="16"/>
      <c r="G277" s="46"/>
      <c r="H277" s="46"/>
      <c r="I277" s="46"/>
      <c r="J277" s="46"/>
      <c r="K277" s="46"/>
    </row>
    <row r="278" spans="1:11" s="2" customFormat="1" ht="17.25">
      <c r="A278" s="16"/>
      <c r="B278" s="23"/>
      <c r="C278" s="11"/>
      <c r="D278" s="17"/>
      <c r="E278" s="46"/>
      <c r="F278" s="16"/>
      <c r="G278" s="46"/>
      <c r="H278" s="17"/>
      <c r="I278" s="17"/>
      <c r="J278" s="17"/>
      <c r="K278" s="17"/>
    </row>
    <row r="279" spans="1:11" s="4" customFormat="1" ht="17.25">
      <c r="A279" s="15"/>
      <c r="B279" s="36" t="s">
        <v>55</v>
      </c>
      <c r="C279" s="13">
        <v>6020</v>
      </c>
      <c r="D279" s="17">
        <f>D280+D281+D282+D283+D284+D285</f>
        <v>0</v>
      </c>
      <c r="E279" s="17">
        <f>E280+E281+E282+E283+E284+E285</f>
        <v>0</v>
      </c>
      <c r="F279" s="56">
        <f>E279-D279</f>
        <v>0</v>
      </c>
      <c r="G279" s="56" t="e">
        <f>E279*100/D279</f>
        <v>#DIV/0!</v>
      </c>
      <c r="H279" s="56">
        <f>H280+H281+H282+H283+H284+H285</f>
        <v>0</v>
      </c>
      <c r="I279" s="17">
        <f>I280+I281+I282+I283+I284+I285</f>
        <v>0</v>
      </c>
      <c r="J279" s="56">
        <f>I279-H279</f>
        <v>0</v>
      </c>
      <c r="K279" s="56" t="e">
        <f>I279*100/H279</f>
        <v>#DIV/0!</v>
      </c>
    </row>
    <row r="280" spans="1:11" s="2" customFormat="1" ht="17.25">
      <c r="A280" s="16"/>
      <c r="B280" s="23" t="s">
        <v>53</v>
      </c>
      <c r="C280" s="11">
        <v>6021</v>
      </c>
      <c r="D280" s="48"/>
      <c r="E280" s="18"/>
      <c r="F280" s="56">
        <f>E280-D280</f>
        <v>0</v>
      </c>
      <c r="G280" s="56" t="e">
        <f>E280*100/D280</f>
        <v>#DIV/0!</v>
      </c>
      <c r="H280" s="63"/>
      <c r="I280" s="48"/>
      <c r="J280" s="56">
        <f>I280-H280</f>
        <v>0</v>
      </c>
      <c r="K280" s="56" t="e">
        <f>I280*100/H280</f>
        <v>#DIV/0!</v>
      </c>
    </row>
    <row r="281" spans="1:11" s="2" customFormat="1" ht="17.25">
      <c r="A281" s="16"/>
      <c r="B281" s="23" t="s">
        <v>140</v>
      </c>
      <c r="C281" s="11">
        <v>6022</v>
      </c>
      <c r="D281" s="48"/>
      <c r="E281" s="18"/>
      <c r="F281" s="56">
        <f>E281-D281</f>
        <v>0</v>
      </c>
      <c r="G281" s="56" t="e">
        <f>E281*100/D281</f>
        <v>#DIV/0!</v>
      </c>
      <c r="H281" s="63"/>
      <c r="I281" s="48"/>
      <c r="J281" s="56">
        <f>I281-H281</f>
        <v>0</v>
      </c>
      <c r="K281" s="56" t="e">
        <f>I281*100/H281</f>
        <v>#DIV/0!</v>
      </c>
    </row>
    <row r="282" spans="1:11" s="2" customFormat="1" ht="17.25">
      <c r="A282" s="16"/>
      <c r="B282" s="23" t="s">
        <v>54</v>
      </c>
      <c r="C282" s="11">
        <v>6023</v>
      </c>
      <c r="D282" s="48"/>
      <c r="E282" s="18"/>
      <c r="F282" s="56">
        <f>E282-D282</f>
        <v>0</v>
      </c>
      <c r="G282" s="56" t="e">
        <f>E282*100/D282</f>
        <v>#DIV/0!</v>
      </c>
      <c r="H282" s="63"/>
      <c r="I282" s="48"/>
      <c r="J282" s="56">
        <f>I282-H282</f>
        <v>0</v>
      </c>
      <c r="K282" s="56" t="e">
        <f>I282*100/H282</f>
        <v>#DIV/0!</v>
      </c>
    </row>
    <row r="283" spans="1:11" s="2" customFormat="1" ht="17.25">
      <c r="A283" s="16"/>
      <c r="B283" s="23"/>
      <c r="C283" s="11"/>
      <c r="D283" s="48"/>
      <c r="E283" s="18"/>
      <c r="F283" s="16"/>
      <c r="G283" s="18"/>
      <c r="H283" s="48"/>
      <c r="I283" s="48"/>
      <c r="J283" s="48"/>
      <c r="K283" s="48"/>
    </row>
    <row r="284" spans="1:11" s="2" customFormat="1" ht="17.25">
      <c r="A284" s="16"/>
      <c r="B284" s="23"/>
      <c r="C284" s="11"/>
      <c r="D284" s="48"/>
      <c r="E284" s="18"/>
      <c r="F284" s="16"/>
      <c r="G284" s="18"/>
      <c r="H284" s="48"/>
      <c r="I284" s="48"/>
      <c r="J284" s="48"/>
      <c r="K284" s="48"/>
    </row>
    <row r="285" spans="1:11" s="2" customFormat="1" ht="17.25">
      <c r="A285" s="16"/>
      <c r="B285" s="23"/>
      <c r="C285" s="11"/>
      <c r="D285" s="48"/>
      <c r="E285" s="18"/>
      <c r="F285" s="16"/>
      <c r="G285" s="18"/>
      <c r="H285" s="48"/>
      <c r="I285" s="48"/>
      <c r="J285" s="48"/>
      <c r="K285" s="48"/>
    </row>
    <row r="286" spans="1:11" s="4" customFormat="1" ht="34.5">
      <c r="A286" s="15"/>
      <c r="B286" s="36" t="s">
        <v>56</v>
      </c>
      <c r="C286" s="13">
        <v>6030</v>
      </c>
      <c r="D286" s="51"/>
      <c r="E286" s="51"/>
      <c r="F286" s="40"/>
      <c r="G286" s="40"/>
      <c r="H286" s="51"/>
      <c r="I286" s="51"/>
      <c r="J286" s="51"/>
      <c r="K286" s="51"/>
    </row>
    <row r="287" spans="1:11" s="2" customFormat="1" ht="17.25">
      <c r="A287" s="16"/>
      <c r="B287" s="23" t="s">
        <v>53</v>
      </c>
      <c r="C287" s="11">
        <v>6031</v>
      </c>
      <c r="D287" s="59" t="e">
        <f aca="true" t="shared" si="25" ref="D287:E289">(D280/D273)/3</f>
        <v>#DIV/0!</v>
      </c>
      <c r="E287" s="11" t="e">
        <f t="shared" si="25"/>
        <v>#DIV/0!</v>
      </c>
      <c r="F287" s="56" t="e">
        <f>E287-D287</f>
        <v>#DIV/0!</v>
      </c>
      <c r="G287" s="56" t="e">
        <f>E287*100/D287</f>
        <v>#DIV/0!</v>
      </c>
      <c r="H287" s="59">
        <v>16.99</v>
      </c>
      <c r="I287" s="11" t="e">
        <f>(I280/I273)/3</f>
        <v>#DIV/0!</v>
      </c>
      <c r="J287" s="56" t="e">
        <f>I287-H287</f>
        <v>#DIV/0!</v>
      </c>
      <c r="K287" s="56" t="e">
        <f>I287*100/H287</f>
        <v>#DIV/0!</v>
      </c>
    </row>
    <row r="288" spans="1:11" s="2" customFormat="1" ht="17.25">
      <c r="A288" s="16"/>
      <c r="B288" s="23" t="s">
        <v>140</v>
      </c>
      <c r="C288" s="11">
        <v>6032</v>
      </c>
      <c r="D288" s="59" t="e">
        <f t="shared" si="25"/>
        <v>#DIV/0!</v>
      </c>
      <c r="E288" s="11" t="e">
        <f t="shared" si="25"/>
        <v>#DIV/0!</v>
      </c>
      <c r="F288" s="56" t="e">
        <f>E288-D288</f>
        <v>#DIV/0!</v>
      </c>
      <c r="G288" s="56" t="e">
        <f>E288*100/D288</f>
        <v>#DIV/0!</v>
      </c>
      <c r="H288" s="11">
        <v>8.94</v>
      </c>
      <c r="I288" s="11" t="e">
        <f>(I281/I274)/3</f>
        <v>#DIV/0!</v>
      </c>
      <c r="J288" s="56" t="e">
        <f>I288-H288</f>
        <v>#DIV/0!</v>
      </c>
      <c r="K288" s="56" t="e">
        <f>I288*100/H288</f>
        <v>#DIV/0!</v>
      </c>
    </row>
    <row r="289" spans="1:11" s="2" customFormat="1" ht="17.25">
      <c r="A289" s="16"/>
      <c r="B289" s="23" t="s">
        <v>54</v>
      </c>
      <c r="C289" s="11">
        <v>6033</v>
      </c>
      <c r="D289" s="59" t="e">
        <f t="shared" si="25"/>
        <v>#DIV/0!</v>
      </c>
      <c r="E289" s="11" t="e">
        <f t="shared" si="25"/>
        <v>#DIV/0!</v>
      </c>
      <c r="F289" s="56" t="e">
        <f>E289-D289</f>
        <v>#DIV/0!</v>
      </c>
      <c r="G289" s="56" t="e">
        <f>E289*100/D289</f>
        <v>#DIV/0!</v>
      </c>
      <c r="H289" s="11">
        <v>7.21</v>
      </c>
      <c r="I289" s="11" t="e">
        <f>(I282/I275)/3</f>
        <v>#DIV/0!</v>
      </c>
      <c r="J289" s="56" t="e">
        <f>I289-H289</f>
        <v>#DIV/0!</v>
      </c>
      <c r="K289" s="56" t="e">
        <f>I289*100/H289</f>
        <v>#DIV/0!</v>
      </c>
    </row>
    <row r="290" spans="1:11" s="2" customFormat="1" ht="17.25">
      <c r="A290" s="16"/>
      <c r="B290" s="23"/>
      <c r="C290" s="11"/>
      <c r="D290" s="59"/>
      <c r="E290" s="11"/>
      <c r="F290" s="56"/>
      <c r="G290" s="56"/>
      <c r="H290" s="11"/>
      <c r="I290" s="11"/>
      <c r="J290" s="56"/>
      <c r="K290" s="56"/>
    </row>
    <row r="291" spans="1:11" s="2" customFormat="1" ht="17.25">
      <c r="A291" s="66"/>
      <c r="B291" s="68" t="s">
        <v>158</v>
      </c>
      <c r="C291" s="69">
        <v>7010</v>
      </c>
      <c r="D291" s="69"/>
      <c r="E291" s="67"/>
      <c r="F291" s="67"/>
      <c r="G291" s="67"/>
      <c r="H291" s="52"/>
      <c r="I291" s="51"/>
      <c r="J291" s="51"/>
      <c r="K291" s="51"/>
    </row>
    <row r="292" spans="1:11" s="2" customFormat="1" ht="34.5">
      <c r="A292" s="16"/>
      <c r="B292" s="23" t="s">
        <v>159</v>
      </c>
      <c r="C292" s="11">
        <v>7011</v>
      </c>
      <c r="D292" s="11"/>
      <c r="E292" s="52">
        <v>6504.1</v>
      </c>
      <c r="F292" s="41">
        <v>7624.4</v>
      </c>
      <c r="G292" s="70">
        <f>((F292-E292)/E292)*100%</f>
        <v>0.17224519918205428</v>
      </c>
      <c r="H292" s="52"/>
      <c r="I292" s="51"/>
      <c r="J292" s="51"/>
      <c r="K292" s="51"/>
    </row>
    <row r="293" spans="1:11" s="2" customFormat="1" ht="34.5">
      <c r="A293" s="16"/>
      <c r="B293" s="23" t="s">
        <v>160</v>
      </c>
      <c r="C293" s="11">
        <v>7012</v>
      </c>
      <c r="D293" s="11"/>
      <c r="E293" s="57">
        <v>1735</v>
      </c>
      <c r="F293" s="16">
        <v>1989.7</v>
      </c>
      <c r="G293" s="71">
        <f>((F293-E293)/E293)*100%</f>
        <v>0.14680115273775218</v>
      </c>
      <c r="H293" s="52"/>
      <c r="I293" s="51"/>
      <c r="J293" s="51"/>
      <c r="K293" s="51"/>
    </row>
    <row r="294" spans="2:7" s="2" customFormat="1" ht="17.25">
      <c r="B294" s="42"/>
      <c r="E294" s="3"/>
      <c r="F294" s="3"/>
      <c r="G294" s="3"/>
    </row>
    <row r="295" spans="2:7" s="2" customFormat="1" ht="17.25">
      <c r="B295" s="42" t="s">
        <v>162</v>
      </c>
      <c r="E295" s="3"/>
      <c r="F295" s="3"/>
      <c r="G295" s="3"/>
    </row>
    <row r="296" spans="2:7" s="2" customFormat="1" ht="17.25">
      <c r="B296" s="42"/>
      <c r="E296" s="3"/>
      <c r="F296" s="3"/>
      <c r="G296" s="3"/>
    </row>
    <row r="297" spans="2:7" s="2" customFormat="1" ht="17.25">
      <c r="B297" s="42"/>
      <c r="E297" s="3"/>
      <c r="F297" s="3"/>
      <c r="G297" s="3"/>
    </row>
  </sheetData>
  <sheetProtection/>
  <mergeCells count="46">
    <mergeCell ref="A9:A10"/>
    <mergeCell ref="A173:A174"/>
    <mergeCell ref="G9:G10"/>
    <mergeCell ref="B9:B10"/>
    <mergeCell ref="C9:C10"/>
    <mergeCell ref="D9:D10"/>
    <mergeCell ref="E9:E10"/>
    <mergeCell ref="F9:F10"/>
    <mergeCell ref="B158:G158"/>
    <mergeCell ref="B161:G161"/>
    <mergeCell ref="I154:J154"/>
    <mergeCell ref="I155:K155"/>
    <mergeCell ref="B157:G157"/>
    <mergeCell ref="H157:K157"/>
    <mergeCell ref="B7:K7"/>
    <mergeCell ref="I153:J153"/>
    <mergeCell ref="B163:G163"/>
    <mergeCell ref="H163:I163"/>
    <mergeCell ref="H158:I158"/>
    <mergeCell ref="J158:K158"/>
    <mergeCell ref="B159:G159"/>
    <mergeCell ref="H159:I159"/>
    <mergeCell ref="J159:K159"/>
    <mergeCell ref="H160:I160"/>
    <mergeCell ref="J160:K160"/>
    <mergeCell ref="B160:G160"/>
    <mergeCell ref="B171:K171"/>
    <mergeCell ref="B173:B174"/>
    <mergeCell ref="H161:I161"/>
    <mergeCell ref="J161:K161"/>
    <mergeCell ref="B162:G162"/>
    <mergeCell ref="H162:I162"/>
    <mergeCell ref="J162:K162"/>
    <mergeCell ref="B166:G166"/>
    <mergeCell ref="H166:I166"/>
    <mergeCell ref="J166:K166"/>
    <mergeCell ref="C173:C174"/>
    <mergeCell ref="D173:G173"/>
    <mergeCell ref="J163:K163"/>
    <mergeCell ref="B164:I164"/>
    <mergeCell ref="J164:K164"/>
    <mergeCell ref="B165:I165"/>
    <mergeCell ref="J165:K165"/>
    <mergeCell ref="H173:K173"/>
    <mergeCell ref="B167:K167"/>
    <mergeCell ref="B168:K16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1" r:id="rId1"/>
  <headerFooter differentFirst="1" alignWithMargins="0">
    <oddHeader>&amp;C&amp;P&amp;Rпродовження додатка</oddHeader>
  </headerFooter>
  <rowBreaks count="7" manualBreakCount="7">
    <brk id="34" max="10" man="1"/>
    <brk id="72" max="10" man="1"/>
    <brk id="111" max="10" man="1"/>
    <brk id="141" max="255" man="1"/>
    <brk id="195" max="10" man="1"/>
    <brk id="232" max="10" man="1"/>
    <brk id="2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Usher</cp:lastModifiedBy>
  <cp:lastPrinted>2023-12-22T17:40:25Z</cp:lastPrinted>
  <dcterms:created xsi:type="dcterms:W3CDTF">2019-11-29T06:14:14Z</dcterms:created>
  <dcterms:modified xsi:type="dcterms:W3CDTF">2023-12-22T18:27:18Z</dcterms:modified>
  <cp:category/>
  <cp:version/>
  <cp:contentType/>
  <cp:contentStatus/>
</cp:coreProperties>
</file>