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11 вересня 2023 року\"/>
    </mc:Choice>
  </mc:AlternateContent>
  <xr:revisionPtr revIDLastSave="0" documentId="10_ncr:8100000_{95AF21A8-1757-4938-99BB-8523422FB947}" xr6:coauthVersionLast="34" xr6:coauthVersionMax="34" xr10:uidLastSave="{00000000-0000-0000-0000-000000000000}"/>
  <bookViews>
    <workbookView xWindow="360" yWindow="12" windowWidth="20952" windowHeight="9720" xr2:uid="{00000000-000D-0000-FFFF-FFFF00000000}"/>
  </bookViews>
  <sheets>
    <sheet name="Аркуш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46" i="1" l="1"/>
  <c r="E46" i="1"/>
  <c r="D46" i="1"/>
  <c r="C46" i="1"/>
  <c r="F45" i="1"/>
  <c r="E45" i="1"/>
  <c r="D45" i="1"/>
  <c r="C45" i="1"/>
  <c r="F44" i="1"/>
  <c r="E44" i="1"/>
  <c r="D44" i="1"/>
  <c r="C44" i="1"/>
  <c r="F43" i="1"/>
  <c r="E43" i="1"/>
  <c r="D43" i="1"/>
  <c r="C43" i="1"/>
  <c r="F42" i="1"/>
  <c r="E42" i="1"/>
  <c r="D42" i="1"/>
  <c r="C42" i="1"/>
  <c r="F41" i="1"/>
  <c r="E41" i="1"/>
  <c r="D41" i="1"/>
  <c r="C41" i="1"/>
  <c r="F40" i="1"/>
  <c r="E40" i="1"/>
  <c r="D40" i="1"/>
  <c r="C40" i="1"/>
  <c r="F38" i="1"/>
  <c r="E38" i="1"/>
  <c r="D38" i="1"/>
  <c r="C38" i="1"/>
  <c r="F37" i="1"/>
  <c r="E37" i="1"/>
  <c r="D37" i="1"/>
  <c r="C37" i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E33" i="1"/>
  <c r="D33" i="1"/>
  <c r="C33" i="1"/>
  <c r="F32" i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  <c r="C24" i="1"/>
  <c r="F23" i="1"/>
  <c r="E23" i="1"/>
  <c r="D23" i="1"/>
  <c r="C23" i="1"/>
  <c r="F22" i="1"/>
  <c r="E22" i="1"/>
  <c r="D22" i="1"/>
  <c r="C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F39" i="1" s="1"/>
  <c r="F14" i="1" s="1"/>
  <c r="E16" i="1"/>
  <c r="E39" i="1" s="1"/>
  <c r="E14" i="1" s="1"/>
  <c r="D16" i="1"/>
  <c r="D39" i="1" s="1"/>
  <c r="D14" i="1" s="1"/>
  <c r="C16" i="1"/>
  <c r="C39" i="1" s="1"/>
  <c r="C14" i="1" s="1"/>
</calcChain>
</file>

<file path=xl/sharedStrings.xml><?xml version="1.0" encoding="utf-8"?>
<sst xmlns="http://schemas.openxmlformats.org/spreadsheetml/2006/main" count="81" uniqueCount="75">
  <si>
    <t>Структура тарифів на транспортування теплової енергії</t>
  </si>
  <si>
    <t>АКЦІОНЕРНЕ ТОВАРИСТВО "ОБЛТЕПЛОКОМУНЕНЕРГО" м. Мена</t>
  </si>
  <si>
    <t xml:space="preserve">Без ПДВ </t>
  </si>
  <si>
    <t>№ з/п</t>
  </si>
  <si>
    <t>Найменування показників</t>
  </si>
  <si>
    <t>Тарифи, грн/Гкал:</t>
  </si>
  <si>
    <t>Для потреб населення</t>
  </si>
  <si>
    <t>Для потреб релігійних організацій</t>
  </si>
  <si>
    <t>Для потреб бюджетних установ</t>
  </si>
  <si>
    <t>Для потреб інших споживачів (крім населення)</t>
  </si>
  <si>
    <t>І</t>
  </si>
  <si>
    <t xml:space="preserve">Тарифи на транспортування теплової енергії власним споживачам </t>
  </si>
  <si>
    <t>ІІ</t>
  </si>
  <si>
    <t>Структура тарифів на транспортування теплової енергії власним споживачам</t>
  </si>
  <si>
    <t>Виробнича собівартість,  у тому числі:</t>
  </si>
  <si>
    <t>1.1</t>
  </si>
  <si>
    <t>прямі матеріальні витрати, у тому числі:</t>
  </si>
  <si>
    <t>1.1.1</t>
  </si>
  <si>
    <t>електроенергія</t>
  </si>
  <si>
    <t>1.1.2</t>
  </si>
  <si>
    <t>транспортування теплової енергії тепловимим мережами інших підприємств</t>
  </si>
  <si>
    <t>1.1.3</t>
  </si>
  <si>
    <t>вода для технологічних потреб та водовідведення</t>
  </si>
  <si>
    <t>1.1.4</t>
  </si>
  <si>
    <t>матеріали, запасні  частини та інші матеріальні ресурси</t>
  </si>
  <si>
    <t>1.2</t>
  </si>
  <si>
    <t xml:space="preserve">прямі витрати на оплату праці </t>
  </si>
  <si>
    <t>1.3</t>
  </si>
  <si>
    <t>інші прямі витрати, у тому числі:</t>
  </si>
  <si>
    <t>1.3.1</t>
  </si>
  <si>
    <t>відрахування  на соціальні заходи</t>
  </si>
  <si>
    <t>1.3.2</t>
  </si>
  <si>
    <t xml:space="preserve">амортизаційні відрахування </t>
  </si>
  <si>
    <t>1.3.3</t>
  </si>
  <si>
    <t>інші прямі витрати</t>
  </si>
  <si>
    <t>1.4</t>
  </si>
  <si>
    <t>загальновиробничі витрати, у тому числі:</t>
  </si>
  <si>
    <t>1.4.1</t>
  </si>
  <si>
    <t>витрати на оплату праці</t>
  </si>
  <si>
    <t>1.4.2</t>
  </si>
  <si>
    <t>відрахування на соціальні заходи</t>
  </si>
  <si>
    <t>1.4.3</t>
  </si>
  <si>
    <t>1.4.4</t>
  </si>
  <si>
    <t>інші витрати</t>
  </si>
  <si>
    <t>2</t>
  </si>
  <si>
    <t>Адміністративні витрати, у тому числі:</t>
  </si>
  <si>
    <t>2.1</t>
  </si>
  <si>
    <t>2.2</t>
  </si>
  <si>
    <t>2.3</t>
  </si>
  <si>
    <t>2.4</t>
  </si>
  <si>
    <t>3</t>
  </si>
  <si>
    <t>Інші операційні витрати</t>
  </si>
  <si>
    <t>4</t>
  </si>
  <si>
    <t xml:space="preserve">Фінансові витрати </t>
  </si>
  <si>
    <t>5</t>
  </si>
  <si>
    <t>Повна собівартість</t>
  </si>
  <si>
    <t>6</t>
  </si>
  <si>
    <t>Витрати на відшкодування втрат</t>
  </si>
  <si>
    <t>7</t>
  </si>
  <si>
    <t>Розрахунковий прибуток транспортування  теплової енергії, усього, у тому числі:</t>
  </si>
  <si>
    <t>7.1</t>
  </si>
  <si>
    <t>податок на прибуток</t>
  </si>
  <si>
    <t>7.2</t>
  </si>
  <si>
    <t xml:space="preserve">на розвиток виробництва (виробничі інвестиції) </t>
  </si>
  <si>
    <t>7.3</t>
  </si>
  <si>
    <t>інше використання прибутку</t>
  </si>
  <si>
    <t>Витрати на теплову енергію  для компенсації втрат власної теплової енергії ліцензіата в теплових мережах</t>
  </si>
  <si>
    <t>8</t>
  </si>
  <si>
    <t>Річний обсяг реалізації теплової енергії власним споживачам, Гкал</t>
  </si>
  <si>
    <t xml:space="preserve">                                                                                                           Додаток 3</t>
  </si>
  <si>
    <t xml:space="preserve">                                                                       до рішення виконавчого комітету </t>
  </si>
  <si>
    <t xml:space="preserve">                                       Менської міської ради  від 11 вересня 2023 року №244 </t>
  </si>
  <si>
    <t>Начальник відділу економічного розвитку та</t>
  </si>
  <si>
    <t>інвестицій Менської міської ради</t>
  </si>
  <si>
    <t>Сергій СКОРОХОД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</si>
</sst>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sz val="10"/>
      <name val="Arial"/>
    </font>
    <font>
      <sz val="11"/>
      <name val="Times New Roman"/>
    </font>
    <font>
      <sz val="10"/>
      <name val="Times New Roman"/>
    </font>
    <font>
      <sz val="11"/>
      <name val="Calibri"/>
    </font>
    <font>
      <b/>
      <sz val="14"/>
      <name val="Times New Roman"/>
    </font>
    <font>
      <sz val="8"/>
      <name val="Times New Roman"/>
    </font>
    <font>
      <b/>
      <sz val="8"/>
      <name val="Times New Roman"/>
    </font>
    <font>
      <b/>
      <sz val="11"/>
      <name val="Times New Roman"/>
    </font>
    <font>
      <sz val="7"/>
      <name val="Times New Roman"/>
    </font>
    <font>
      <b/>
      <sz val="12"/>
      <name val="Times New Roman"/>
    </font>
    <font>
      <b/>
      <sz val="10"/>
      <name val="Times New Roman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45">
    <xf numFmtId="0" fontId="0" fillId="0" borderId="0" xfId="0"/>
    <xf numFmtId="0" fontId="2" fillId="0" borderId="0" xfId="5" applyFont="1"/>
    <xf numFmtId="49" fontId="2" fillId="0" borderId="0" xfId="5" applyNumberFormat="1" applyFont="1"/>
    <xf numFmtId="0" fontId="2" fillId="0" borderId="0" xfId="3" applyFont="1"/>
    <xf numFmtId="0" fontId="3" fillId="0" borderId="0" xfId="2" applyFont="1" applyAlignment="1">
      <alignment horizontal="left" vertical="center" wrapText="1"/>
    </xf>
    <xf numFmtId="0" fontId="4" fillId="0" borderId="0" xfId="3" applyFont="1"/>
    <xf numFmtId="0" fontId="3" fillId="0" borderId="0" xfId="0" applyFont="1"/>
    <xf numFmtId="0" fontId="3" fillId="0" borderId="0" xfId="3" applyFont="1"/>
    <xf numFmtId="0" fontId="3" fillId="0" borderId="0" xfId="1" applyFont="1"/>
    <xf numFmtId="14" fontId="3" fillId="0" borderId="0" xfId="2" applyNumberFormat="1" applyFont="1" applyAlignment="1">
      <alignment vertical="center"/>
    </xf>
    <xf numFmtId="0" fontId="2" fillId="0" borderId="0" xfId="0" applyFont="1"/>
    <xf numFmtId="0" fontId="6" fillId="0" borderId="0" xfId="0" applyFont="1" applyAlignment="1">
      <alignment horizontal="right"/>
    </xf>
    <xf numFmtId="49" fontId="6" fillId="0" borderId="1" xfId="5" applyNumberFormat="1" applyFont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/>
    </xf>
    <xf numFmtId="49" fontId="7" fillId="0" borderId="1" xfId="3" applyNumberFormat="1" applyFont="1" applyBorder="1" applyAlignment="1">
      <alignment horizontal="center" vertical="center" wrapText="1"/>
    </xf>
    <xf numFmtId="0" fontId="7" fillId="0" borderId="1" xfId="3" applyFont="1" applyBorder="1" applyAlignment="1">
      <alignment horizontal="left" vertical="center" wrapText="1"/>
    </xf>
    <xf numFmtId="4" fontId="7" fillId="0" borderId="1" xfId="5" applyNumberFormat="1" applyFont="1" applyBorder="1" applyAlignment="1">
      <alignment horizontal="center" vertical="center" wrapText="1"/>
    </xf>
    <xf numFmtId="0" fontId="8" fillId="0" borderId="0" xfId="5" applyFont="1"/>
    <xf numFmtId="49" fontId="6" fillId="0" borderId="1" xfId="4" applyNumberFormat="1" applyFont="1" applyBorder="1" applyAlignment="1">
      <alignment horizontal="center" vertical="center" wrapText="1"/>
    </xf>
    <xf numFmtId="0" fontId="6" fillId="0" borderId="1" xfId="4" applyFont="1" applyBorder="1" applyAlignment="1">
      <alignment vertical="center" wrapText="1"/>
    </xf>
    <xf numFmtId="4" fontId="6" fillId="0" borderId="1" xfId="4" applyNumberFormat="1" applyFont="1" applyBorder="1" applyAlignment="1">
      <alignment horizontal="center" vertical="center" wrapText="1"/>
    </xf>
    <xf numFmtId="4" fontId="6" fillId="0" borderId="1" xfId="5" applyNumberFormat="1" applyFont="1" applyBorder="1" applyAlignment="1">
      <alignment horizontal="center" vertical="center" wrapText="1"/>
    </xf>
    <xf numFmtId="0" fontId="6" fillId="0" borderId="1" xfId="5" applyFont="1" applyBorder="1" applyAlignment="1">
      <alignment vertical="center" wrapText="1"/>
    </xf>
    <xf numFmtId="49" fontId="6" fillId="0" borderId="4" xfId="5" applyNumberFormat="1" applyFont="1" applyBorder="1" applyAlignment="1">
      <alignment horizontal="center" vertical="center" wrapText="1"/>
    </xf>
    <xf numFmtId="0" fontId="6" fillId="0" borderId="4" xfId="5" applyFont="1" applyBorder="1" applyAlignment="1">
      <alignment vertical="center" wrapText="1"/>
    </xf>
    <xf numFmtId="49" fontId="6" fillId="0" borderId="0" xfId="5" applyNumberFormat="1" applyFont="1" applyAlignment="1">
      <alignment horizontal="center" vertical="center" wrapText="1"/>
    </xf>
    <xf numFmtId="0" fontId="6" fillId="0" borderId="0" xfId="4" applyFont="1" applyAlignment="1">
      <alignment vertical="center" wrapText="1"/>
    </xf>
    <xf numFmtId="4" fontId="6" fillId="0" borderId="0" xfId="5" applyNumberFormat="1" applyFont="1" applyAlignment="1">
      <alignment horizontal="center" vertical="center" wrapText="1"/>
    </xf>
    <xf numFmtId="49" fontId="6" fillId="0" borderId="0" xfId="3" applyNumberFormat="1" applyFont="1" applyAlignment="1">
      <alignment horizontal="right" vertical="center" wrapText="1"/>
    </xf>
    <xf numFmtId="0" fontId="6" fillId="0" borderId="5" xfId="3" applyFont="1" applyBorder="1" applyAlignment="1">
      <alignment vertical="center" wrapText="1"/>
    </xf>
    <xf numFmtId="0" fontId="2" fillId="0" borderId="0" xfId="6" applyFont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6" fillId="0" borderId="0" xfId="3" applyFont="1" applyAlignment="1">
      <alignment horizontal="left" vertical="center" wrapText="1"/>
    </xf>
    <xf numFmtId="0" fontId="9" fillId="0" borderId="5" xfId="3" applyFont="1" applyBorder="1" applyAlignment="1">
      <alignment vertical="center" wrapText="1"/>
    </xf>
    <xf numFmtId="0" fontId="10" fillId="0" borderId="0" xfId="7" applyFont="1" applyAlignment="1">
      <alignment wrapText="1"/>
    </xf>
    <xf numFmtId="0" fontId="3" fillId="0" borderId="0" xfId="6" applyFont="1" applyAlignment="1">
      <alignment horizontal="center" vertical="center" wrapText="1"/>
    </xf>
    <xf numFmtId="0" fontId="11" fillId="0" borderId="0" xfId="7" applyFont="1" applyAlignment="1">
      <alignment wrapText="1"/>
    </xf>
    <xf numFmtId="0" fontId="3" fillId="0" borderId="0" xfId="3" applyFont="1" applyAlignment="1">
      <alignment horizontal="center" vertical="center" wrapText="1"/>
    </xf>
    <xf numFmtId="49" fontId="5" fillId="0" borderId="0" xfId="5" applyNumberFormat="1" applyFont="1" applyAlignment="1">
      <alignment horizontal="center" vertical="center" wrapText="1"/>
    </xf>
    <xf numFmtId="2" fontId="5" fillId="0" borderId="0" xfId="5" applyNumberFormat="1" applyFont="1" applyAlignment="1">
      <alignment horizontal="center" vertical="center" wrapText="1"/>
    </xf>
    <xf numFmtId="49" fontId="6" fillId="0" borderId="1" xfId="5" applyNumberFormat="1" applyFont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</cellXfs>
  <cellStyles count="8">
    <cellStyle name="Звичайний" xfId="0" builtinId="0"/>
    <cellStyle name="Обычный 19" xfId="1" xr:uid="{00000000-0005-0000-0000-000001000000}"/>
    <cellStyle name="Обычный 2 15" xfId="2" xr:uid="{00000000-0005-0000-0000-000002000000}"/>
    <cellStyle name="Обычный 3 11 3 2" xfId="3" xr:uid="{00000000-0005-0000-0000-000003000000}"/>
    <cellStyle name="Обычный 3 11 3 2 2" xfId="4" xr:uid="{00000000-0005-0000-0000-000004000000}"/>
    <cellStyle name="Обычный 3 11 3 3 2" xfId="5" xr:uid="{00000000-0005-0000-0000-000005000000}"/>
    <cellStyle name="Обычный 4 2 3" xfId="6" xr:uid="{00000000-0005-0000-0000-000006000000}"/>
    <cellStyle name="Обычный 4 6 2 2 2" xfId="7" xr:uid="{00000000-0005-0000-0000-000007000000}"/>
  </cellStyles>
  <dxfs count="1">
    <dxf>
      <fill>
        <patternFill patternType="solid">
          <fgColor rgb="FF01EFC7"/>
          <bgColor rgb="FF01EFC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her\Downloads\11%20&#1052;&#1077;&#1085;&#1072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1_Елементи витрат"/>
      <sheetName val="Загальновиробничі"/>
      <sheetName val="Адміністративні"/>
      <sheetName val="відст заг вир та адм"/>
      <sheetName val="4_Структура пл.соб."/>
      <sheetName val="2_ФОП"/>
      <sheetName val="5_Розрахунок тарифів"/>
      <sheetName val="Д2"/>
      <sheetName val="Д3"/>
      <sheetName val="Д4"/>
      <sheetName val="Д5"/>
      <sheetName val="Д7"/>
      <sheetName val="Д8"/>
      <sheetName val="Д9"/>
      <sheetName val="Вода  Техн."/>
      <sheetName val="Пелети"/>
      <sheetName val="Втрати"/>
      <sheetName val="Транс.ін.мережами"/>
      <sheetName val="Послуга"/>
      <sheetName val="Всі тарифи"/>
      <sheetName val="Додаток 1 Структури"/>
      <sheetName val="Додаток 2 Структури"/>
      <sheetName val="Додаток 3 Структури"/>
      <sheetName val="Додаток 4 Структури"/>
      <sheetName val="Додаток 5 Структури"/>
      <sheetName val="Додаток 1 на 1 Гка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1">
          <cell r="L11">
            <v>2130.6676785457294</v>
          </cell>
        </row>
      </sheetData>
      <sheetData sheetId="9">
        <row r="12">
          <cell r="K12">
            <v>281.77222551503576</v>
          </cell>
          <cell r="O12">
            <v>0</v>
          </cell>
          <cell r="W12">
            <v>430.92004534808518</v>
          </cell>
          <cell r="AA12">
            <v>57.661383634238724</v>
          </cell>
        </row>
        <row r="13">
          <cell r="K13">
            <v>0</v>
          </cell>
          <cell r="O13">
            <v>0</v>
          </cell>
          <cell r="W13">
            <v>0</v>
          </cell>
          <cell r="AA13">
            <v>0</v>
          </cell>
        </row>
        <row r="14">
          <cell r="K14">
            <v>6.6229987205966117</v>
          </cell>
          <cell r="O14">
            <v>0</v>
          </cell>
          <cell r="W14">
            <v>10.128687821530905</v>
          </cell>
          <cell r="AA14">
            <v>1.3553190678724836</v>
          </cell>
        </row>
        <row r="15">
          <cell r="K15">
            <v>33.208949645900923</v>
          </cell>
          <cell r="O15">
            <v>0</v>
          </cell>
          <cell r="W15">
            <v>50.787128011700645</v>
          </cell>
          <cell r="AA15">
            <v>6.7958223423984307</v>
          </cell>
        </row>
        <row r="16">
          <cell r="K16">
            <v>63.700376812813424</v>
          </cell>
          <cell r="O16">
            <v>0</v>
          </cell>
          <cell r="W16">
            <v>97.41829314331379</v>
          </cell>
          <cell r="AA16">
            <v>13.035535558323511</v>
          </cell>
        </row>
        <row r="18">
          <cell r="K18">
            <v>14.014084649694219</v>
          </cell>
          <cell r="O18">
            <v>0</v>
          </cell>
          <cell r="W18">
            <v>21.4320271691785</v>
          </cell>
          <cell r="AA18">
            <v>2.8678181811272756</v>
          </cell>
        </row>
        <row r="19">
          <cell r="K19">
            <v>1.1089047882187488</v>
          </cell>
          <cell r="O19">
            <v>0</v>
          </cell>
          <cell r="W19">
            <v>1.695870843027548</v>
          </cell>
          <cell r="AA19">
            <v>0.22692436875370295</v>
          </cell>
        </row>
        <row r="20">
          <cell r="K20">
            <v>389.76914042947658</v>
          </cell>
          <cell r="O20">
            <v>0</v>
          </cell>
          <cell r="W20">
            <v>596.08194300254661</v>
          </cell>
          <cell r="AA20">
            <v>79.761686567976653</v>
          </cell>
        </row>
        <row r="22">
          <cell r="K22">
            <v>1.8592549398700975</v>
          </cell>
          <cell r="O22">
            <v>0</v>
          </cell>
          <cell r="W22">
            <v>2.8433967242087927</v>
          </cell>
          <cell r="AA22">
            <v>0.38047473332669696</v>
          </cell>
        </row>
        <row r="23">
          <cell r="K23">
            <v>0.40903608677142134</v>
          </cell>
          <cell r="O23">
            <v>0</v>
          </cell>
          <cell r="W23">
            <v>0.62554727932593424</v>
          </cell>
          <cell r="AA23">
            <v>8.3704441331873297E-2</v>
          </cell>
        </row>
        <row r="24">
          <cell r="K24">
            <v>1.6202220071139795E-2</v>
          </cell>
          <cell r="O24">
            <v>0</v>
          </cell>
          <cell r="W24">
            <v>2.4778387561206438E-2</v>
          </cell>
          <cell r="AA24">
            <v>3.3155944505910925E-3</v>
          </cell>
        </row>
        <row r="25">
          <cell r="K25">
            <v>8.6123819940586266</v>
          </cell>
          <cell r="O25">
            <v>0</v>
          </cell>
          <cell r="W25">
            <v>13.171092476028084</v>
          </cell>
          <cell r="AA25">
            <v>1.7624230395892055</v>
          </cell>
        </row>
        <row r="27">
          <cell r="K27">
            <v>12.674927850032516</v>
          </cell>
          <cell r="O27">
            <v>0</v>
          </cell>
          <cell r="W27">
            <v>19.384027201177307</v>
          </cell>
          <cell r="AA27">
            <v>2.5937754367419799</v>
          </cell>
        </row>
        <row r="28">
          <cell r="K28">
            <v>2.7884841270071532</v>
          </cell>
          <cell r="O28">
            <v>0</v>
          </cell>
          <cell r="W28">
            <v>4.2644859842590082</v>
          </cell>
          <cell r="AA28">
            <v>0.57063059608323552</v>
          </cell>
        </row>
        <row r="29">
          <cell r="K29">
            <v>0.34442333976482464</v>
          </cell>
          <cell r="O29">
            <v>0</v>
          </cell>
          <cell r="W29">
            <v>0.52673367972698704</v>
          </cell>
          <cell r="AA29">
            <v>7.0482199906198875E-2</v>
          </cell>
        </row>
        <row r="30">
          <cell r="K30">
            <v>5.1487358187584729</v>
          </cell>
          <cell r="O30">
            <v>0</v>
          </cell>
          <cell r="W30">
            <v>7.8740673196206101</v>
          </cell>
          <cell r="AA30">
            <v>1.0536284430948515</v>
          </cell>
        </row>
        <row r="32">
          <cell r="K32">
            <v>0</v>
          </cell>
          <cell r="O32">
            <v>0</v>
          </cell>
          <cell r="W32">
            <v>0</v>
          </cell>
          <cell r="AA32">
            <v>0</v>
          </cell>
        </row>
        <row r="33">
          <cell r="K33">
            <v>0</v>
          </cell>
          <cell r="O33">
            <v>0</v>
          </cell>
          <cell r="W33">
            <v>0</v>
          </cell>
          <cell r="AA33">
            <v>0</v>
          </cell>
        </row>
        <row r="36">
          <cell r="K36">
            <v>484.83853558595433</v>
          </cell>
          <cell r="O36">
            <v>0</v>
          </cell>
          <cell r="W36">
            <v>1161.0322175716003</v>
          </cell>
          <cell r="AA36">
            <v>292.2079475420461</v>
          </cell>
        </row>
        <row r="41">
          <cell r="K41">
            <v>0</v>
          </cell>
          <cell r="O41">
            <v>0</v>
          </cell>
          <cell r="W41">
            <v>0</v>
          </cell>
          <cell r="AA41">
            <v>0</v>
          </cell>
        </row>
        <row r="44">
          <cell r="K44">
            <v>7.2180011145781791</v>
          </cell>
          <cell r="O44">
            <v>0</v>
          </cell>
          <cell r="W44">
            <v>11.038637189777191</v>
          </cell>
          <cell r="AA44">
            <v>1.4770793344848192</v>
          </cell>
        </row>
        <row r="45">
          <cell r="K45">
            <v>0</v>
          </cell>
          <cell r="O45">
            <v>0</v>
          </cell>
          <cell r="W45">
            <v>0</v>
          </cell>
          <cell r="AA45">
            <v>0</v>
          </cell>
        </row>
        <row r="46">
          <cell r="K46">
            <v>32.882005077522813</v>
          </cell>
          <cell r="O46">
            <v>0</v>
          </cell>
          <cell r="W46">
            <v>50.287124975651636</v>
          </cell>
          <cell r="AA46">
            <v>6.7289169682086163</v>
          </cell>
        </row>
        <row r="51">
          <cell r="K51">
            <v>1782.567805835047</v>
          </cell>
          <cell r="O51">
            <v>0</v>
          </cell>
          <cell r="W51">
            <v>2726.1175168078657</v>
          </cell>
          <cell r="AA51">
            <v>364.78161010519131</v>
          </cell>
        </row>
      </sheetData>
      <sheetData sheetId="10">
        <row r="12">
          <cell r="K12">
            <v>23.334003615490087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13">
          <cell r="C13">
            <v>1869.3032135260078</v>
          </cell>
        </row>
      </sheetData>
      <sheetData sheetId="23">
        <row r="14">
          <cell r="C14">
            <v>755.64512289905667</v>
          </cell>
        </row>
      </sheetData>
      <sheetData sheetId="24">
        <row r="14">
          <cell r="C14">
            <v>18.038389193956526</v>
          </cell>
        </row>
      </sheetData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tabSelected="1" view="pageLayout" zoomScaleNormal="100" workbookViewId="0">
      <selection activeCell="B51" sqref="B51"/>
    </sheetView>
  </sheetViews>
  <sheetFormatPr defaultColWidth="9.109375" defaultRowHeight="13.8" x14ac:dyDescent="0.25"/>
  <cols>
    <col min="1" max="1" width="4.5546875" style="2" bestFit="1" customWidth="1"/>
    <col min="2" max="2" width="34" style="1" bestFit="1" customWidth="1"/>
    <col min="3" max="3" width="8.6640625" style="1" bestFit="1" customWidth="1"/>
    <col min="4" max="4" width="10" style="1" bestFit="1" customWidth="1"/>
    <col min="5" max="5" width="8.5546875" style="1" bestFit="1" customWidth="1"/>
    <col min="6" max="6" width="9.33203125" style="1" bestFit="1" customWidth="1"/>
    <col min="7" max="7" width="9.109375" style="1" bestFit="1"/>
    <col min="8" max="8" width="18.44140625" style="1" bestFit="1" customWidth="1"/>
    <col min="9" max="9" width="9.109375" style="1" bestFit="1"/>
    <col min="10" max="16384" width="9.109375" style="1"/>
  </cols>
  <sheetData>
    <row r="1" spans="1:7" x14ac:dyDescent="0.25">
      <c r="B1" s="3" t="s">
        <v>69</v>
      </c>
      <c r="C1" s="3"/>
      <c r="D1" s="3"/>
      <c r="E1" s="4"/>
      <c r="F1" s="3"/>
      <c r="G1" s="3"/>
    </row>
    <row r="2" spans="1:7" ht="14.4" x14ac:dyDescent="0.3">
      <c r="B2" s="3" t="s">
        <v>70</v>
      </c>
      <c r="C2" s="3"/>
      <c r="D2" s="3"/>
      <c r="E2" s="5"/>
      <c r="F2" s="5"/>
      <c r="G2" s="5"/>
    </row>
    <row r="3" spans="1:7" ht="14.4" x14ac:dyDescent="0.3">
      <c r="B3" s="3" t="s">
        <v>71</v>
      </c>
      <c r="C3" s="3"/>
      <c r="D3" s="3"/>
      <c r="E3" s="5"/>
      <c r="F3" s="5"/>
      <c r="G3" s="5"/>
    </row>
    <row r="4" spans="1:7" x14ac:dyDescent="0.25">
      <c r="B4" s="3"/>
      <c r="C4" s="3"/>
      <c r="D4" s="3"/>
      <c r="E4" s="6"/>
      <c r="F4" s="7"/>
      <c r="G4" s="7"/>
    </row>
    <row r="5" spans="1:7" x14ac:dyDescent="0.25">
      <c r="C5" s="8"/>
      <c r="D5" s="9"/>
      <c r="F5" s="10"/>
    </row>
    <row r="6" spans="1:7" x14ac:dyDescent="0.25">
      <c r="F6" s="10"/>
    </row>
    <row r="7" spans="1:7" x14ac:dyDescent="0.25">
      <c r="F7" s="10"/>
    </row>
    <row r="8" spans="1:7" ht="17.399999999999999" x14ac:dyDescent="0.25">
      <c r="A8" s="38" t="s">
        <v>0</v>
      </c>
      <c r="B8" s="38"/>
      <c r="C8" s="38"/>
      <c r="D8" s="38"/>
      <c r="E8" s="38"/>
      <c r="F8" s="38"/>
    </row>
    <row r="9" spans="1:7" ht="37.5" customHeight="1" x14ac:dyDescent="0.25">
      <c r="A9" s="39" t="s">
        <v>1</v>
      </c>
      <c r="B9" s="39"/>
      <c r="C9" s="39"/>
      <c r="D9" s="39"/>
      <c r="E9" s="39"/>
      <c r="F9" s="39"/>
    </row>
    <row r="10" spans="1:7" x14ac:dyDescent="0.25">
      <c r="F10" s="11" t="s">
        <v>2</v>
      </c>
    </row>
    <row r="11" spans="1:7" x14ac:dyDescent="0.25">
      <c r="A11" s="40" t="s">
        <v>3</v>
      </c>
      <c r="B11" s="41" t="s">
        <v>4</v>
      </c>
      <c r="C11" s="42" t="s">
        <v>5</v>
      </c>
      <c r="D11" s="42"/>
      <c r="E11" s="42"/>
      <c r="F11" s="43"/>
    </row>
    <row r="12" spans="1:7" ht="51" x14ac:dyDescent="0.25">
      <c r="A12" s="40"/>
      <c r="B12" s="41"/>
      <c r="C12" s="13" t="s">
        <v>6</v>
      </c>
      <c r="D12" s="13" t="s">
        <v>7</v>
      </c>
      <c r="E12" s="13" t="s">
        <v>8</v>
      </c>
      <c r="F12" s="13" t="s">
        <v>9</v>
      </c>
    </row>
    <row r="13" spans="1:7" x14ac:dyDescent="0.25">
      <c r="A13" s="12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</row>
    <row r="14" spans="1:7" ht="20.399999999999999" x14ac:dyDescent="0.25">
      <c r="A14" s="14" t="s">
        <v>10</v>
      </c>
      <c r="B14" s="15" t="s">
        <v>11</v>
      </c>
      <c r="C14" s="16">
        <f t="shared" ref="C14:F14" si="0">C39+C40+C41+C45</f>
        <v>755.64512289905667</v>
      </c>
      <c r="D14" s="16">
        <f t="shared" si="0"/>
        <v>0</v>
      </c>
      <c r="E14" s="16">
        <f t="shared" si="0"/>
        <v>909.54850216131592</v>
      </c>
      <c r="F14" s="16">
        <f t="shared" si="0"/>
        <v>1284.7053005627536</v>
      </c>
    </row>
    <row r="15" spans="1:7" x14ac:dyDescent="0.25">
      <c r="A15" s="14" t="s">
        <v>12</v>
      </c>
      <c r="B15" s="44" t="s">
        <v>13</v>
      </c>
      <c r="C15" s="44"/>
      <c r="D15" s="44"/>
      <c r="E15" s="44"/>
      <c r="F15" s="44"/>
    </row>
    <row r="16" spans="1:7" s="17" customFormat="1" x14ac:dyDescent="0.25">
      <c r="A16" s="18">
        <v>1</v>
      </c>
      <c r="B16" s="19" t="s">
        <v>14</v>
      </c>
      <c r="C16" s="20">
        <f>C17+C22+C23+C27</f>
        <v>449.40425445821057</v>
      </c>
      <c r="D16" s="20">
        <f>D17+D22+D23+D27</f>
        <v>0</v>
      </c>
      <c r="E16" s="20">
        <f>E17+E22+E23+E27</f>
        <v>449.40425445821057</v>
      </c>
      <c r="F16" s="20">
        <f>F17+F22+F23+F27</f>
        <v>449.40425445821057</v>
      </c>
    </row>
    <row r="17" spans="1:8" s="17" customFormat="1" ht="12" customHeight="1" x14ac:dyDescent="0.25">
      <c r="A17" s="18" t="s">
        <v>15</v>
      </c>
      <c r="B17" s="19" t="s">
        <v>16</v>
      </c>
      <c r="C17" s="21">
        <f>SUM(C18:C21)</f>
        <v>180.41623596521606</v>
      </c>
      <c r="D17" s="21">
        <f>SUM(D18:D21)</f>
        <v>0</v>
      </c>
      <c r="E17" s="21">
        <f>SUM(E18:E21)</f>
        <v>180.41623596521606</v>
      </c>
      <c r="F17" s="21">
        <f>SUM(F18:F21)</f>
        <v>180.41623596521606</v>
      </c>
    </row>
    <row r="18" spans="1:8" x14ac:dyDescent="0.25">
      <c r="A18" s="18" t="s">
        <v>17</v>
      </c>
      <c r="B18" s="19" t="s">
        <v>18</v>
      </c>
      <c r="C18" s="21">
        <f>IF($C$46=0,0,[1]Д3!K12/$C$46*1000)</f>
        <v>158.07097188263145</v>
      </c>
      <c r="D18" s="21">
        <f>IF(D44=0,0,[1]Д3!O12/$D$46*1000)</f>
        <v>0</v>
      </c>
      <c r="E18" s="21">
        <f>IF($E$46=0,0,[1]Д3!W12/$E$46*1000)</f>
        <v>158.07097188263145</v>
      </c>
      <c r="F18" s="21">
        <f>IF($F$46=0,0,[1]Д3!AA12/$F$46*1000)</f>
        <v>158.07097188263145</v>
      </c>
      <c r="H18" s="17"/>
    </row>
    <row r="19" spans="1:8" ht="20.399999999999999" x14ac:dyDescent="0.25">
      <c r="A19" s="18" t="s">
        <v>19</v>
      </c>
      <c r="B19" s="19" t="s">
        <v>20</v>
      </c>
      <c r="C19" s="21">
        <f>IF($C$46=0,0,[1]Д3!K13/$C$46*1000)</f>
        <v>0</v>
      </c>
      <c r="D19" s="21">
        <f>IF(D46=0,0,[1]Д3!O13/$D$46*1000)</f>
        <v>0</v>
      </c>
      <c r="E19" s="21">
        <f>IF($E$46=0,0,[1]Д3!W13/$E$46*1000)</f>
        <v>0</v>
      </c>
      <c r="F19" s="21">
        <f>IF($F$46=0,0,[1]Д3!AA13/$F$46*1000)</f>
        <v>0</v>
      </c>
      <c r="H19" s="17"/>
    </row>
    <row r="20" spans="1:8" ht="22.5" customHeight="1" x14ac:dyDescent="0.25">
      <c r="A20" s="18" t="s">
        <v>21</v>
      </c>
      <c r="B20" s="19" t="s">
        <v>22</v>
      </c>
      <c r="C20" s="21">
        <f>IF($C$46=0,0,[1]Д3!K14/$C$46*1000)</f>
        <v>3.7154259708477433</v>
      </c>
      <c r="D20" s="21">
        <f>IF(D46=0,0,[1]Д3!O14/$D$46*1000)</f>
        <v>0</v>
      </c>
      <c r="E20" s="21">
        <f>IF($E$46=0,0,[1]Д3!W14/$E$46*1000)</f>
        <v>3.7154259708477437</v>
      </c>
      <c r="F20" s="21">
        <f>IF($F$46=0,0,[1]Д3!AA14/$F$46*1000)</f>
        <v>3.7154259708477437</v>
      </c>
      <c r="H20" s="17"/>
    </row>
    <row r="21" spans="1:8" ht="20.399999999999999" x14ac:dyDescent="0.25">
      <c r="A21" s="18" t="s">
        <v>23</v>
      </c>
      <c r="B21" s="19" t="s">
        <v>24</v>
      </c>
      <c r="C21" s="21">
        <f>IF($C$46=0,0,[1]Д3!K15/$C$46*1000)</f>
        <v>18.629838111736866</v>
      </c>
      <c r="D21" s="21">
        <f>IF(D46=0,0,[1]Д3!O15/$D$46*1000)</f>
        <v>0</v>
      </c>
      <c r="E21" s="21">
        <f>IF($E$46=0,0,[1]Д3!W15/$E$46*1000)</f>
        <v>18.629838111736866</v>
      </c>
      <c r="F21" s="21">
        <f>IF($F$46=0,0,[1]Д3!AA15/$F$46*1000)</f>
        <v>18.629838111736866</v>
      </c>
      <c r="H21" s="17"/>
    </row>
    <row r="22" spans="1:8" s="17" customFormat="1" ht="12" customHeight="1" x14ac:dyDescent="0.25">
      <c r="A22" s="18" t="s">
        <v>25</v>
      </c>
      <c r="B22" s="19" t="s">
        <v>26</v>
      </c>
      <c r="C22" s="21">
        <f>IF($C$46=0,0,[1]Д3!K16/$C$46*1000)</f>
        <v>35.735177424554053</v>
      </c>
      <c r="D22" s="21">
        <f>IF(D46=0,0,[1]Д3!O16/$D$46*1000)</f>
        <v>0</v>
      </c>
      <c r="E22" s="21">
        <f>IF($E$46=0,0,[1]Д3!W16/$E$46*1000)</f>
        <v>35.735177424554053</v>
      </c>
      <c r="F22" s="21">
        <f>IF($F$46=0,0,[1]Д3!AA16/$F$46*1000)</f>
        <v>35.735177424554053</v>
      </c>
    </row>
    <row r="23" spans="1:8" s="17" customFormat="1" ht="12" customHeight="1" x14ac:dyDescent="0.25">
      <c r="A23" s="18" t="s">
        <v>27</v>
      </c>
      <c r="B23" s="19" t="s">
        <v>28</v>
      </c>
      <c r="C23" s="20">
        <f>SUM(C24:C26)</f>
        <v>227.13981961416451</v>
      </c>
      <c r="D23" s="20">
        <f>SUM(D24:D26)</f>
        <v>0</v>
      </c>
      <c r="E23" s="20">
        <f>SUM(E24:E26)</f>
        <v>227.13981961416451</v>
      </c>
      <c r="F23" s="20">
        <f>SUM(F24:F26)</f>
        <v>227.13981961416451</v>
      </c>
    </row>
    <row r="24" spans="1:8" ht="12" customHeight="1" x14ac:dyDescent="0.25">
      <c r="A24" s="18" t="s">
        <v>29</v>
      </c>
      <c r="B24" s="19" t="s">
        <v>30</v>
      </c>
      <c r="C24" s="21">
        <f>IF($C$46=0,0,[1]Д3!K18/$C$46*1000)</f>
        <v>7.8617400156227415</v>
      </c>
      <c r="D24" s="21">
        <f>IF(D46=0,0,[1]Д3!O18/$D$46*1000)</f>
        <v>0</v>
      </c>
      <c r="E24" s="21">
        <f>IF($E$46=0,0,[1]Д3!W18/$E$46*1000)</f>
        <v>7.8617400156227415</v>
      </c>
      <c r="F24" s="21">
        <f>IF($F$46=0,0,[1]Д3!AA18/$F$46*1000)</f>
        <v>7.8617400156227415</v>
      </c>
      <c r="H24" s="17"/>
    </row>
    <row r="25" spans="1:8" ht="12" customHeight="1" x14ac:dyDescent="0.25">
      <c r="A25" s="18" t="s">
        <v>31</v>
      </c>
      <c r="B25" s="19" t="s">
        <v>32</v>
      </c>
      <c r="C25" s="21">
        <f>IF($C$46=0,0,[1]Д3!K19/$C$46*1000)</f>
        <v>0.62208280918620118</v>
      </c>
      <c r="D25" s="21">
        <f>IF(D46=0,0,[1]Д3!O19/$D$46*1000)</f>
        <v>0</v>
      </c>
      <c r="E25" s="21">
        <f>IF($E$46=0,0,[1]Д3!W19/$E$46*1000)</f>
        <v>0.62208280918620118</v>
      </c>
      <c r="F25" s="21">
        <f>IF($F$46=0,0,[1]Д3!AA19/$F$46*1000)</f>
        <v>0.62208280918620118</v>
      </c>
      <c r="H25" s="17"/>
    </row>
    <row r="26" spans="1:8" ht="12" customHeight="1" x14ac:dyDescent="0.25">
      <c r="A26" s="18" t="s">
        <v>33</v>
      </c>
      <c r="B26" s="19" t="s">
        <v>34</v>
      </c>
      <c r="C26" s="21">
        <f>IF($C$46=0,0,[1]Д3!K20/$C$46*1000)</f>
        <v>218.65599678935556</v>
      </c>
      <c r="D26" s="21">
        <f>IF(D46=0,0,[1]Д3!O20/$D$46*1000)</f>
        <v>0</v>
      </c>
      <c r="E26" s="21">
        <f>IF($E$46=0,0,[1]Д3!W20/$E$46*1000)</f>
        <v>218.65599678935556</v>
      </c>
      <c r="F26" s="21">
        <f>IF($F$46=0,0,[1]Д3!AA20/$F$46*1000)</f>
        <v>218.65599678935556</v>
      </c>
      <c r="H26" s="17"/>
    </row>
    <row r="27" spans="1:8" s="17" customFormat="1" ht="12" customHeight="1" x14ac:dyDescent="0.25">
      <c r="A27" s="18" t="s">
        <v>35</v>
      </c>
      <c r="B27" s="19" t="s">
        <v>36</v>
      </c>
      <c r="C27" s="20">
        <f>SUM(C28:C31)</f>
        <v>6.1130214542759713</v>
      </c>
      <c r="D27" s="20">
        <f>SUM(D28:D31)</f>
        <v>0</v>
      </c>
      <c r="E27" s="20">
        <f>SUM(E28:E31)</f>
        <v>6.1130214542759713</v>
      </c>
      <c r="F27" s="20">
        <f>SUM(F28:F31)</f>
        <v>6.1130214542759713</v>
      </c>
    </row>
    <row r="28" spans="1:8" ht="12" customHeight="1" x14ac:dyDescent="0.25">
      <c r="A28" s="18" t="s">
        <v>37</v>
      </c>
      <c r="B28" s="19" t="s">
        <v>38</v>
      </c>
      <c r="C28" s="21">
        <f>IF($C$46=0,0,[1]Д3!K22/$C$46*1000)</f>
        <v>1.0430205985904284</v>
      </c>
      <c r="D28" s="21">
        <f>IF(D46=0,0,[1]Д3!O22/$D$46*1000)</f>
        <v>0</v>
      </c>
      <c r="E28" s="21">
        <f>IF($E$46=0,0,[1]Д3!W22/$E$46*1000)</f>
        <v>1.0430205985904284</v>
      </c>
      <c r="F28" s="21">
        <f>IF($F$46=0,0,[1]Д3!AA22/$F$46*1000)</f>
        <v>1.0430205985904284</v>
      </c>
      <c r="H28" s="17"/>
    </row>
    <row r="29" spans="1:8" ht="12" customHeight="1" x14ac:dyDescent="0.25">
      <c r="A29" s="18" t="s">
        <v>39</v>
      </c>
      <c r="B29" s="19" t="s">
        <v>40</v>
      </c>
      <c r="C29" s="21">
        <f>IF($C$46=0,0,[1]Д3!K23/$C$46*1000)</f>
        <v>0.2294645316898942</v>
      </c>
      <c r="D29" s="21">
        <f>IF(D46=0,0,[1]Д3!O23/$D$46*1000)</f>
        <v>0</v>
      </c>
      <c r="E29" s="21">
        <f>IF($E$46=0,0,[1]Д3!W23/$E$46*1000)</f>
        <v>0.2294645316898942</v>
      </c>
      <c r="F29" s="21">
        <f>IF($F$46=0,0,[1]Д3!AA23/$F$46*1000)</f>
        <v>0.2294645316898942</v>
      </c>
      <c r="H29" s="17"/>
    </row>
    <row r="30" spans="1:8" ht="12" customHeight="1" x14ac:dyDescent="0.25">
      <c r="A30" s="18" t="s">
        <v>41</v>
      </c>
      <c r="B30" s="19" t="s">
        <v>32</v>
      </c>
      <c r="C30" s="21">
        <f>IF($C$46=0,0,[1]Д3!K24/$C$46*1000)</f>
        <v>9.0892587749557378E-3</v>
      </c>
      <c r="D30" s="21">
        <f>IF(D46=0,0,[1]Д3!O24/$D$46*1000)</f>
        <v>0</v>
      </c>
      <c r="E30" s="21">
        <f>IF($E$46=0,0,[1]Д3!W24/$E$46*1000)</f>
        <v>9.0892587749557378E-3</v>
      </c>
      <c r="F30" s="21">
        <f>IF($F$46=0,0,[1]Д3!AA24/$F$46*1000)</f>
        <v>9.0892587749557378E-3</v>
      </c>
      <c r="H30" s="17"/>
    </row>
    <row r="31" spans="1:8" ht="12" customHeight="1" x14ac:dyDescent="0.25">
      <c r="A31" s="18" t="s">
        <v>42</v>
      </c>
      <c r="B31" s="19" t="s">
        <v>43</v>
      </c>
      <c r="C31" s="21">
        <f>IF($C$46=0,0,[1]Д3!K25/$C$46*1000)</f>
        <v>4.8314470652206927</v>
      </c>
      <c r="D31" s="21">
        <f>IF(D46=0,0,[1]Д3!O25/$D$46*1000)</f>
        <v>0</v>
      </c>
      <c r="E31" s="21">
        <f>IF($E$46=0,0,[1]Д3!W25/$E$46*1000)</f>
        <v>4.8314470652206927</v>
      </c>
      <c r="F31" s="21">
        <f>IF($F$46=0,0,[1]Д3!AA25/$F$46*1000)</f>
        <v>4.8314470652206927</v>
      </c>
      <c r="H31" s="17"/>
    </row>
    <row r="32" spans="1:8" s="17" customFormat="1" ht="12" customHeight="1" x14ac:dyDescent="0.25">
      <c r="A32" s="18" t="s">
        <v>44</v>
      </c>
      <c r="B32" s="19" t="s">
        <v>45</v>
      </c>
      <c r="C32" s="20">
        <f>SUM(C33:C36)</f>
        <v>11.756394941591477</v>
      </c>
      <c r="D32" s="20">
        <f>SUM(D33:D36)</f>
        <v>0</v>
      </c>
      <c r="E32" s="20">
        <f>SUM(E33:E36)</f>
        <v>11.756394941591477</v>
      </c>
      <c r="F32" s="20">
        <f>SUM(F33:F36)</f>
        <v>11.756394941591477</v>
      </c>
    </row>
    <row r="33" spans="1:8" ht="12" customHeight="1" x14ac:dyDescent="0.25">
      <c r="A33" s="18" t="s">
        <v>46</v>
      </c>
      <c r="B33" s="19" t="s">
        <v>38</v>
      </c>
      <c r="C33" s="21">
        <f>IF($C$46=0,0,[1]Д3!K27/$C$46*1000)</f>
        <v>7.1104884810229834</v>
      </c>
      <c r="D33" s="21">
        <f>IF(D46=0,0,[1]Д3!O27/$D$46*1000)</f>
        <v>0</v>
      </c>
      <c r="E33" s="21">
        <f>IF($E$46=0,0,[1]Д3!W27/$E$46*1000)</f>
        <v>7.1104884810229825</v>
      </c>
      <c r="F33" s="21">
        <f>IF($F$46=0,0,[1]Д3!AA27/$F$46*1000)</f>
        <v>7.1104884810229834</v>
      </c>
      <c r="H33" s="17"/>
    </row>
    <row r="34" spans="1:8" ht="12" customHeight="1" x14ac:dyDescent="0.25">
      <c r="A34" s="18" t="s">
        <v>47</v>
      </c>
      <c r="B34" s="19" t="s">
        <v>40</v>
      </c>
      <c r="C34" s="21">
        <f>IF($C$46=0,0,[1]Д3!K28/$C$46*1000)</f>
        <v>1.5643074658250562</v>
      </c>
      <c r="D34" s="21">
        <f>IF(D46=0,0,[1]Д3!O28/$D$46*1000)</f>
        <v>0</v>
      </c>
      <c r="E34" s="21">
        <f>IF($E$46=0,0,[1]Д3!W28/$E$46*1000)</f>
        <v>1.5643074658250564</v>
      </c>
      <c r="F34" s="21">
        <f>IF($F$46=0,0,[1]Д3!AA28/$F$46*1000)</f>
        <v>1.5643074658250562</v>
      </c>
      <c r="H34" s="17"/>
    </row>
    <row r="35" spans="1:8" ht="12" customHeight="1" x14ac:dyDescent="0.25">
      <c r="A35" s="18" t="s">
        <v>48</v>
      </c>
      <c r="B35" s="19" t="s">
        <v>32</v>
      </c>
      <c r="C35" s="21">
        <f>IF($C$46=0,0,[1]Д3!K29/$C$46*1000)</f>
        <v>0.1932175250991246</v>
      </c>
      <c r="D35" s="21">
        <f>IF(D46=0,0,[1]Д3!O29/$D$46*1000)</f>
        <v>0</v>
      </c>
      <c r="E35" s="21">
        <f>IF($E$46=0,0,[1]Д3!W29/$E$46*1000)</f>
        <v>0.19321752509912463</v>
      </c>
      <c r="F35" s="21">
        <f>IF($F$46=0,0,[1]Д3!AA29/$F$46*1000)</f>
        <v>0.1932175250991246</v>
      </c>
      <c r="H35" s="17"/>
    </row>
    <row r="36" spans="1:8" ht="12" customHeight="1" x14ac:dyDescent="0.25">
      <c r="A36" s="18" t="s">
        <v>49</v>
      </c>
      <c r="B36" s="19" t="s">
        <v>43</v>
      </c>
      <c r="C36" s="21">
        <f>IF($C$46=0,0,[1]Д3!K30/$C$46*1000)</f>
        <v>2.8883814696443135</v>
      </c>
      <c r="D36" s="21">
        <f>IF(D46=0,0,[1]Д3!O30/$D$46*1000)</f>
        <v>0</v>
      </c>
      <c r="E36" s="21">
        <f>IF($E$46=0,0,[1]Д3!W30/$E$46*1000)</f>
        <v>2.8883814696443135</v>
      </c>
      <c r="F36" s="21">
        <f>IF($F$46=0,0,[1]Д3!AA30/$F$46*1000)</f>
        <v>2.8883814696443135</v>
      </c>
      <c r="H36" s="17"/>
    </row>
    <row r="37" spans="1:8" s="17" customFormat="1" ht="12" customHeight="1" x14ac:dyDescent="0.25">
      <c r="A37" s="18" t="s">
        <v>50</v>
      </c>
      <c r="B37" s="19" t="s">
        <v>51</v>
      </c>
      <c r="C37" s="21">
        <f>IF($C$46=0,0,[1]Д3!K32/$C$46*1000)</f>
        <v>0</v>
      </c>
      <c r="D37" s="21">
        <f>IF(D47=0,0,[1]Д3!O32/$D$46*1000)</f>
        <v>0</v>
      </c>
      <c r="E37" s="21">
        <f>IF($E$46=0,0,[1]Д3!W32/$E$46*1000)</f>
        <v>0</v>
      </c>
      <c r="F37" s="21">
        <f>IF($F$46=0,0,[1]Д3!AA32/$F$46*1000)</f>
        <v>0</v>
      </c>
    </row>
    <row r="38" spans="1:8" s="17" customFormat="1" ht="12" customHeight="1" x14ac:dyDescent="0.25">
      <c r="A38" s="18" t="s">
        <v>52</v>
      </c>
      <c r="B38" s="19" t="s">
        <v>53</v>
      </c>
      <c r="C38" s="21">
        <f>IF($C$46=0,0,[1]Д3!K33/$C$46*1000)</f>
        <v>0</v>
      </c>
      <c r="D38" s="21">
        <f>IF(D48=0,0,[1]Д3!O33/$D$46*1000)</f>
        <v>0</v>
      </c>
      <c r="E38" s="21">
        <f>IF($E$46=0,0,[1]Д3!W33/$E$46*1000)</f>
        <v>0</v>
      </c>
      <c r="F38" s="21">
        <f>IF($F$46=0,0,[1]Д3!AA33/$F$46*1000)</f>
        <v>0</v>
      </c>
    </row>
    <row r="39" spans="1:8" s="17" customFormat="1" x14ac:dyDescent="0.25">
      <c r="A39" s="12" t="s">
        <v>54</v>
      </c>
      <c r="B39" s="22" t="s">
        <v>55</v>
      </c>
      <c r="C39" s="20">
        <f t="shared" ref="C39:F39" si="1">C16+C32+C37+C38</f>
        <v>461.16064939980203</v>
      </c>
      <c r="D39" s="20">
        <f t="shared" si="1"/>
        <v>0</v>
      </c>
      <c r="E39" s="20">
        <f t="shared" si="1"/>
        <v>461.16064939980203</v>
      </c>
      <c r="F39" s="20">
        <f t="shared" si="1"/>
        <v>461.16064939980203</v>
      </c>
    </row>
    <row r="40" spans="1:8" s="17" customFormat="1" x14ac:dyDescent="0.25">
      <c r="A40" s="12" t="s">
        <v>56</v>
      </c>
      <c r="B40" s="22" t="s">
        <v>57</v>
      </c>
      <c r="C40" s="20">
        <f>IF($C$46=0,0,[1]Д3!K41/$C$46*1000)</f>
        <v>0</v>
      </c>
      <c r="D40" s="20">
        <f>IF(D50=0,0,[1]Д3!O41/$D$46*1000)</f>
        <v>0</v>
      </c>
      <c r="E40" s="20">
        <f>IF($E$46=0,0,[1]Д3!W41/$E$46*1000)</f>
        <v>0</v>
      </c>
      <c r="F40" s="20">
        <f>IF($F$46=0,0,[1]Д3!AA41/$F$46*1000)</f>
        <v>0</v>
      </c>
    </row>
    <row r="41" spans="1:8" s="17" customFormat="1" ht="24" customHeight="1" x14ac:dyDescent="0.25">
      <c r="A41" s="12" t="s">
        <v>58</v>
      </c>
      <c r="B41" s="22" t="s">
        <v>59</v>
      </c>
      <c r="C41" s="21">
        <f>SUM(C42:C44)</f>
        <v>22.495641434136679</v>
      </c>
      <c r="D41" s="21">
        <f>SUM(D42:D44)</f>
        <v>0</v>
      </c>
      <c r="E41" s="21">
        <f>SUM(E42:E44)</f>
        <v>22.495641434136679</v>
      </c>
      <c r="F41" s="21">
        <f>SUM(F42:F44)</f>
        <v>22.495641434136687</v>
      </c>
    </row>
    <row r="42" spans="1:8" x14ac:dyDescent="0.25">
      <c r="A42" s="12" t="s">
        <v>60</v>
      </c>
      <c r="B42" s="22" t="s">
        <v>61</v>
      </c>
      <c r="C42" s="21">
        <f>IF($C$46=0,0,[1]Д3!K44/$C$46*1000)</f>
        <v>4.0492154581446034</v>
      </c>
      <c r="D42" s="21">
        <f>IF(D46=0,0,[1]Д3!O44/$D$46*1000)</f>
        <v>0</v>
      </c>
      <c r="E42" s="21">
        <f>IF($E$46=0,0,[1]Д3!W44/$E$46*1000)</f>
        <v>4.0492154581446034</v>
      </c>
      <c r="F42" s="21">
        <f>IF($F$46=0,0,[1]Д3!AA44/$F$46*1000)</f>
        <v>4.049215458144606</v>
      </c>
      <c r="H42" s="17"/>
    </row>
    <row r="43" spans="1:8" x14ac:dyDescent="0.25">
      <c r="A43" s="23" t="s">
        <v>62</v>
      </c>
      <c r="B43" s="24" t="s">
        <v>63</v>
      </c>
      <c r="C43" s="21">
        <f>IF($C$46=0,0,[1]Д3!K45/$C$46*1000)</f>
        <v>0</v>
      </c>
      <c r="D43" s="21">
        <f>IF(D46=0,0,[1]Д3!O45/$D$46*1000)</f>
        <v>0</v>
      </c>
      <c r="E43" s="21">
        <f>IF($E$46=0,0,[1]Д3!W45/$E$46*1000)</f>
        <v>0</v>
      </c>
      <c r="F43" s="21">
        <f>IF($F$46=0,0,[1]Д3!AA45/$F$46*1000)</f>
        <v>0</v>
      </c>
      <c r="H43" s="17"/>
    </row>
    <row r="44" spans="1:8" x14ac:dyDescent="0.25">
      <c r="A44" s="12" t="s">
        <v>64</v>
      </c>
      <c r="B44" s="22" t="s">
        <v>65</v>
      </c>
      <c r="C44" s="21">
        <f>IF($C$46=0,0,[1]Д3!K46/$C$46*1000)</f>
        <v>18.446425975992078</v>
      </c>
      <c r="D44" s="21">
        <f>IF(D46=0,0,[1]Д3!O46/$D$46*1000)</f>
        <v>0</v>
      </c>
      <c r="E44" s="21">
        <f>IF($E$46=0,0,[1]Д3!W46/$E$46*1000)</f>
        <v>18.446425975992078</v>
      </c>
      <c r="F44" s="21">
        <f>IF($F$46=0,0,[1]Д3!AA46/$F$46*1000)</f>
        <v>18.446425975992081</v>
      </c>
      <c r="H44" s="17"/>
    </row>
    <row r="45" spans="1:8" s="17" customFormat="1" ht="30.6" x14ac:dyDescent="0.25">
      <c r="A45" s="12" t="s">
        <v>58</v>
      </c>
      <c r="B45" s="22" t="s">
        <v>66</v>
      </c>
      <c r="C45" s="21">
        <f>IF($C$46=0,0,[1]Д3!K36/$C$46*1000)</f>
        <v>271.98883206511795</v>
      </c>
      <c r="D45" s="21">
        <f>IF(D46=0,0,[1]Д3!O36/$D$46*1000)</f>
        <v>0</v>
      </c>
      <c r="E45" s="21">
        <f>IF($E$46=0,0,[1]Д3!W36/$E$46*1000)</f>
        <v>425.8922113273772</v>
      </c>
      <c r="F45" s="21">
        <f>IF($F$46=0,0,[1]Д3!AA36/$F$46*1000)</f>
        <v>801.04900972881478</v>
      </c>
    </row>
    <row r="46" spans="1:8" ht="20.399999999999999" x14ac:dyDescent="0.25">
      <c r="A46" s="12" t="s">
        <v>67</v>
      </c>
      <c r="B46" s="19" t="s">
        <v>68</v>
      </c>
      <c r="C46" s="21">
        <f>[1]Д3!K51</f>
        <v>1782.567805835047</v>
      </c>
      <c r="D46" s="21">
        <f>[1]Д3!O51</f>
        <v>0</v>
      </c>
      <c r="E46" s="21">
        <f>[1]Д3!W51</f>
        <v>2726.1175168078657</v>
      </c>
      <c r="F46" s="21">
        <f>[1]Д3!AA51</f>
        <v>364.78161010519131</v>
      </c>
      <c r="H46" s="17"/>
    </row>
    <row r="47" spans="1:8" x14ac:dyDescent="0.25">
      <c r="A47" s="25"/>
      <c r="B47" s="26"/>
      <c r="C47" s="27"/>
      <c r="D47" s="27"/>
      <c r="E47" s="27"/>
      <c r="F47" s="27"/>
      <c r="H47" s="17"/>
    </row>
    <row r="48" spans="1:8" x14ac:dyDescent="0.25">
      <c r="A48" s="28"/>
      <c r="B48" s="29"/>
      <c r="C48" s="30"/>
      <c r="D48" s="31"/>
      <c r="E48" s="32"/>
      <c r="F48" s="33"/>
    </row>
    <row r="49" spans="1:6" ht="15.6" x14ac:dyDescent="0.3">
      <c r="A49" s="34"/>
      <c r="B49" s="35"/>
      <c r="C49" s="35"/>
      <c r="D49" s="35"/>
      <c r="E49" s="36"/>
      <c r="F49" s="37"/>
    </row>
    <row r="50" spans="1:6" x14ac:dyDescent="0.25">
      <c r="B50" s="1" t="s">
        <v>72</v>
      </c>
    </row>
    <row r="51" spans="1:6" x14ac:dyDescent="0.25">
      <c r="B51" s="1" t="s">
        <v>73</v>
      </c>
      <c r="E51" s="1" t="s">
        <v>74</v>
      </c>
    </row>
  </sheetData>
  <mergeCells count="6">
    <mergeCell ref="B15:F15"/>
    <mergeCell ref="A8:F8"/>
    <mergeCell ref="A9:F9"/>
    <mergeCell ref="A11:A12"/>
    <mergeCell ref="B11:B12"/>
    <mergeCell ref="C11:F11"/>
  </mergeCells>
  <conditionalFormatting sqref="D5">
    <cfRule type="expression" dxfId="0" priority="1">
      <formula>AND(D5&lt;&gt;#REF!)</formula>
    </cfRule>
  </conditionalFormatting>
  <pageMargins left="0.7" right="0.7" top="0.75" bottom="0.75" header="0.3" footer="0.3"/>
  <pageSetup paperSize="9" orientation="portrait" r:id="rId1"/>
  <headerFooter differentFirst="1">
    <oddHeader>&amp;C&amp;P&amp;R&amp;"Times New Roman,звичайний"продовження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Usher</dc:creator>
  <cp:lastModifiedBy>Usher</cp:lastModifiedBy>
  <cp:revision>2</cp:revision>
  <cp:lastPrinted>2023-09-14T15:39:16Z</cp:lastPrinted>
  <dcterms:created xsi:type="dcterms:W3CDTF">2023-07-17T12:27:19Z</dcterms:created>
  <dcterms:modified xsi:type="dcterms:W3CDTF">2023-09-14T15:39:22Z</dcterms:modified>
</cp:coreProperties>
</file>