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1 вересня 2023 року\"/>
    </mc:Choice>
  </mc:AlternateContent>
  <xr:revisionPtr revIDLastSave="0" documentId="10_ncr:8100000_{F1C971BF-EB75-4027-8B4D-01D26BD1C346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6" i="1" l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C42" i="1" s="1"/>
  <c r="F42" i="1"/>
  <c r="E42" i="1"/>
  <c r="D42" i="1"/>
  <c r="F41" i="1"/>
  <c r="E41" i="1"/>
  <c r="D41" i="1"/>
  <c r="C41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C33" i="1" s="1"/>
  <c r="F33" i="1"/>
  <c r="E33" i="1"/>
  <c r="D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C28" i="1" s="1"/>
  <c r="F28" i="1"/>
  <c r="E28" i="1"/>
  <c r="D28" i="1"/>
  <c r="F27" i="1"/>
  <c r="E27" i="1"/>
  <c r="D27" i="1"/>
  <c r="C27" i="1"/>
  <c r="F26" i="1"/>
  <c r="E26" i="1"/>
  <c r="D26" i="1"/>
  <c r="C26" i="1"/>
  <c r="F25" i="1"/>
  <c r="E25" i="1"/>
  <c r="D25" i="1"/>
  <c r="D24" i="1" s="1"/>
  <c r="C25" i="1"/>
  <c r="F24" i="1"/>
  <c r="E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C16" i="1" s="1"/>
  <c r="C15" i="1" s="1"/>
  <c r="C40" i="1" s="1"/>
  <c r="C13" i="1" s="1"/>
  <c r="F16" i="1"/>
  <c r="E16" i="1"/>
  <c r="D16" i="1"/>
  <c r="F15" i="1"/>
  <c r="F40" i="1" s="1"/>
  <c r="F13" i="1" s="1"/>
  <c r="E15" i="1"/>
  <c r="E40" i="1" s="1"/>
  <c r="E13" i="1" s="1"/>
  <c r="D15" i="1" l="1"/>
  <c r="D40" i="1" s="1"/>
  <c r="D13" i="1" s="1"/>
</calcChain>
</file>

<file path=xl/sharedStrings.xml><?xml version="1.0" encoding="utf-8"?>
<sst xmlns="http://schemas.openxmlformats.org/spreadsheetml/2006/main" count="82" uniqueCount="76">
  <si>
    <t xml:space="preserve">Структура тарифів на виробництво теплової енергії </t>
  </si>
  <si>
    <t>АКЦІОНЕРНЕ ТОВАРИСТВО "ОБЛТЕПЛОКОМУНЕНЕРГО" м. Мена</t>
  </si>
  <si>
    <t>Без ПДВ</t>
  </si>
  <si>
    <t>№ з/п</t>
  </si>
  <si>
    <t>Найменування показників</t>
  </si>
  <si>
    <t>Тарифи, грн/Гкал: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</si>
  <si>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</si>
  <si>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</si>
  <si>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</si>
  <si>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</si>
  <si>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</si>
  <si>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 xml:space="preserve">Тарифи на виробництво теплової енергії </t>
  </si>
  <si>
    <t>ІІ</t>
  </si>
  <si>
    <t>Структура тарифів на виробництво теплової енергії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</si>
  <si>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</si>
  <si>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</si>
  <si>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</si>
  <si>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</si>
  <si>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паливо</t>
  </si>
  <si>
    <t>1.1.2</t>
  </si>
  <si>
    <t>електроенергія</t>
  </si>
  <si>
    <t>1.1.3</t>
  </si>
  <si>
    <t>покупна теплова енергія</t>
  </si>
  <si>
    <t>1.1.4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</si>
  <si>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</si>
  <si>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1.1.5</t>
  </si>
  <si>
    <t>вода для технологічних потреб та водовідведення</t>
  </si>
  <si>
    <t>1.1.6</t>
  </si>
  <si>
    <t>матеріали, запасні  частини та інші матеріальні ресурси</t>
  </si>
  <si>
    <t>1.2</t>
  </si>
  <si>
    <t xml:space="preserve">прямі витрати на оплату праці 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</si>
  <si>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</si>
  <si>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</si>
  <si>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</si>
  <si>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</si>
  <si>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</si>
  <si>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</si>
  <si>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</si>
  <si>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</si>
  <si>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</si>
  <si>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</si>
  <si>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</si>
  <si>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</si>
  <si>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</si>
  <si>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</si>
  <si>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</si>
  <si>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</si>
  <si>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</si>
  <si>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</si>
  <si>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</si>
  <si>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</si>
  <si>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</si>
  <si>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</si>
  <si>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</si>
  <si>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</si>
  <si>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</si>
  <si>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</si>
  <si>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</si>
  <si>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</si>
  <si>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</si>
  <si>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</si>
  <si>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виробництва теплової енергії власними котельнями,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</si>
  <si>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</si>
  <si>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</si>
  <si>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</si>
  <si>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</si>
  <si>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</si>
  <si>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</si>
  <si>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</si>
  <si>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 xml:space="preserve">Загальний обсяг відпуску теплової енергії, Гкал </t>
  </si>
  <si>
    <t xml:space="preserve">                                                                                                            Додаток 2</t>
  </si>
  <si>
    <t xml:space="preserve">                                                                        до рішення виконавчого комітету </t>
  </si>
  <si>
    <t xml:space="preserve">                                        Менської міської ради  від 11 вересня 2023 року №244  </t>
  </si>
  <si>
    <t>Начальник відділу економічного розвитку та</t>
  </si>
  <si>
    <t>інвестицій Менської міської ради</t>
  </si>
  <si>
    <t>Сергій СКОРОХОД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</si>
</sst>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0"/>
      <name val="Arial"/>
    </font>
    <font>
      <sz val="11"/>
      <name val="Times New Roman"/>
    </font>
    <font>
      <sz val="10"/>
      <name val="Times New Roman"/>
    </font>
    <font>
      <sz val="11"/>
      <name val="Calibri"/>
    </font>
    <font>
      <sz val="12"/>
      <name val="Times New Roman"/>
    </font>
    <font>
      <b/>
      <sz val="14"/>
      <name val="Times New Roman"/>
    </font>
    <font>
      <sz val="8"/>
      <name val="Times New Roman"/>
    </font>
    <font>
      <b/>
      <sz val="8"/>
      <name val="Times New Roman"/>
    </font>
    <font>
      <b/>
      <sz val="11"/>
      <name val="Times New Roman"/>
    </font>
    <font>
      <sz val="7"/>
      <name val="Times New Roman"/>
    </font>
    <font>
      <b/>
      <sz val="12"/>
      <name val="Times New Roman"/>
    </font>
    <font>
      <b/>
      <sz val="10"/>
      <name val="Times New Roman"/>
    </font>
    <font>
      <sz val="11"/>
      <color theme="1"/>
      <name val="Calibri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6">
    <xf numFmtId="0" fontId="0" fillId="0" borderId="0" xfId="0"/>
    <xf numFmtId="0" fontId="2" fillId="0" borderId="0" xfId="2" applyFont="1"/>
    <xf numFmtId="49" fontId="2" fillId="0" borderId="0" xfId="2" applyNumberFormat="1" applyFont="1"/>
    <xf numFmtId="0" fontId="3" fillId="0" borderId="0" xfId="1" applyFont="1" applyAlignment="1">
      <alignment horizontal="left" vertical="center" wrapText="1"/>
    </xf>
    <xf numFmtId="0" fontId="4" fillId="0" borderId="0" xfId="2" applyFont="1"/>
    <xf numFmtId="0" fontId="3" fillId="0" borderId="0" xfId="0" applyFont="1"/>
    <xf numFmtId="0" fontId="3" fillId="0" borderId="0" xfId="2" applyFont="1"/>
    <xf numFmtId="0" fontId="5" fillId="0" borderId="0" xfId="2" applyFont="1"/>
    <xf numFmtId="0" fontId="7" fillId="0" borderId="1" xfId="2" applyFont="1" applyBorder="1" applyAlignment="1">
      <alignment vertical="top"/>
    </xf>
    <xf numFmtId="0" fontId="7" fillId="0" borderId="0" xfId="2" applyFont="1" applyAlignment="1">
      <alignment horizontal="center" vertical="top"/>
    </xf>
    <xf numFmtId="0" fontId="7" fillId="0" borderId="0" xfId="1" applyFont="1" applyAlignment="1">
      <alignment horizontal="right" vertical="center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4" fontId="8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4" fontId="7" fillId="0" borderId="2" xfId="2" applyNumberFormat="1" applyFont="1" applyBorder="1" applyAlignment="1">
      <alignment horizontal="center" vertical="center" wrapText="1"/>
    </xf>
    <xf numFmtId="2" fontId="2" fillId="0" borderId="0" xfId="2" applyNumberFormat="1" applyFont="1"/>
    <xf numFmtId="0" fontId="9" fillId="0" borderId="0" xfId="3" applyFont="1"/>
    <xf numFmtId="0" fontId="9" fillId="0" borderId="0" xfId="2" applyFont="1"/>
    <xf numFmtId="4" fontId="9" fillId="0" borderId="0" xfId="2" applyNumberFormat="1" applyFont="1"/>
    <xf numFmtId="49" fontId="7" fillId="0" borderId="0" xfId="2" applyNumberFormat="1" applyFont="1" applyAlignment="1">
      <alignment horizontal="right" vertical="center" wrapText="1"/>
    </xf>
    <xf numFmtId="0" fontId="7" fillId="0" borderId="0" xfId="2" applyFont="1" applyAlignment="1">
      <alignment horizontal="left" vertical="center" wrapText="1"/>
    </xf>
    <xf numFmtId="0" fontId="10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2" fillId="0" borderId="0" xfId="4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11" fillId="0" borderId="0" xfId="5" applyFont="1" applyAlignment="1">
      <alignment wrapText="1"/>
    </xf>
    <xf numFmtId="0" fontId="3" fillId="0" borderId="0" xfId="4" applyFont="1" applyAlignment="1">
      <alignment horizontal="center" vertical="center" wrapText="1"/>
    </xf>
    <xf numFmtId="0" fontId="12" fillId="0" borderId="0" xfId="5" applyFont="1" applyAlignment="1">
      <alignment wrapText="1"/>
    </xf>
    <xf numFmtId="0" fontId="3" fillId="0" borderId="0" xfId="2" applyFont="1" applyAlignment="1">
      <alignment horizontal="center" vertical="center" wrapText="1"/>
    </xf>
    <xf numFmtId="4" fontId="2" fillId="0" borderId="0" xfId="2" applyNumberFormat="1" applyFont="1"/>
    <xf numFmtId="0" fontId="6" fillId="0" borderId="0" xfId="1" applyFont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14" fillId="0" borderId="0" xfId="2" applyFont="1" applyAlignment="1">
      <alignment vertical="center"/>
    </xf>
    <xf numFmtId="0" fontId="14" fillId="0" borderId="0" xfId="2" applyFont="1"/>
  </cellXfs>
  <cellStyles count="6">
    <cellStyle name="Звичайний" xfId="0" builtinId="0"/>
    <cellStyle name="Обычный 2 15" xfId="1" xr:uid="{00000000-0005-0000-0000-000001000000}"/>
    <cellStyle name="Обычный 3 11 3 2" xfId="2" xr:uid="{00000000-0005-0000-0000-000002000000}"/>
    <cellStyle name="Обычный 3 11 3 3 2" xfId="3" xr:uid="{00000000-0005-0000-0000-000003000000}"/>
    <cellStyle name="Обычный 4 2 3" xfId="4" xr:uid="{00000000-0005-0000-0000-000004000000}"/>
    <cellStyle name="Обычный 4 6 2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Downloads\11%20&#1052;&#1077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Додаток 1 Структури"/>
      <sheetName val="Додаток 2 Структури"/>
      <sheetName val="Додаток 3 Структури"/>
      <sheetName val="Додаток 4 Структури"/>
      <sheetName val="Додаток 5 Структури"/>
      <sheetName val="Додаток 1 на 1 Гк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L11">
            <v>2130.6676785457294</v>
          </cell>
          <cell r="P11">
            <v>0</v>
          </cell>
          <cell r="X11">
            <v>6414.7442217306098</v>
          </cell>
          <cell r="AB11">
            <v>1890.7457299706223</v>
          </cell>
        </row>
        <row r="12">
          <cell r="L12">
            <v>66.254779041150059</v>
          </cell>
          <cell r="P12">
            <v>0</v>
          </cell>
          <cell r="X12">
            <v>101.31367179966841</v>
          </cell>
          <cell r="AB12">
            <v>13.552965393260015</v>
          </cell>
        </row>
        <row r="13">
          <cell r="L13">
            <v>0</v>
          </cell>
          <cell r="P13">
            <v>0</v>
          </cell>
          <cell r="X13">
            <v>0</v>
          </cell>
          <cell r="AB13">
            <v>0</v>
          </cell>
        </row>
        <row r="14">
          <cell r="L14">
            <v>0</v>
          </cell>
          <cell r="P14">
            <v>0</v>
          </cell>
          <cell r="X14">
            <v>0</v>
          </cell>
          <cell r="AB14">
            <v>0</v>
          </cell>
        </row>
        <row r="15">
          <cell r="L15">
            <v>1.3545196370679449</v>
          </cell>
          <cell r="P15">
            <v>0</v>
          </cell>
          <cell r="X15">
            <v>2.0712673099532179</v>
          </cell>
          <cell r="AB15">
            <v>0.2770782429788376</v>
          </cell>
        </row>
        <row r="16">
          <cell r="L16">
            <v>64.037885484328442</v>
          </cell>
          <cell r="P16">
            <v>0</v>
          </cell>
          <cell r="X16">
            <v>97.923703113920809</v>
          </cell>
          <cell r="AB16">
            <v>13.099481401750758</v>
          </cell>
        </row>
        <row r="17">
          <cell r="L17">
            <v>819.926368618781</v>
          </cell>
          <cell r="P17">
            <v>0</v>
          </cell>
          <cell r="X17">
            <v>1253.7925899434888</v>
          </cell>
          <cell r="AB17">
            <v>167.72274935835031</v>
          </cell>
        </row>
        <row r="19">
          <cell r="L19">
            <v>180.38380265352529</v>
          </cell>
          <cell r="P19">
            <v>0</v>
          </cell>
          <cell r="X19">
            <v>275.83437216905992</v>
          </cell>
          <cell r="AB19">
            <v>36.899005177414836</v>
          </cell>
        </row>
        <row r="20">
          <cell r="L20">
            <v>12.343089806784702</v>
          </cell>
          <cell r="P20">
            <v>0</v>
          </cell>
          <cell r="X20">
            <v>18.874468646280331</v>
          </cell>
          <cell r="AB20">
            <v>2.524881546934969</v>
          </cell>
        </row>
        <row r="21">
          <cell r="L21">
            <v>158.10555865344861</v>
          </cell>
          <cell r="P21">
            <v>0</v>
          </cell>
          <cell r="X21">
            <v>241.76753603192861</v>
          </cell>
          <cell r="AB21">
            <v>32.34180531462286</v>
          </cell>
        </row>
        <row r="23">
          <cell r="L23">
            <v>12.045896720492657</v>
          </cell>
          <cell r="P23">
            <v>0</v>
          </cell>
          <cell r="X23">
            <v>18.420015046985672</v>
          </cell>
          <cell r="AB23">
            <v>2.4640882325216706</v>
          </cell>
        </row>
        <row r="24">
          <cell r="L24">
            <v>2.6520726153529233</v>
          </cell>
          <cell r="P24">
            <v>0</v>
          </cell>
          <cell r="X24">
            <v>4.0554239019327705</v>
          </cell>
          <cell r="AB24">
            <v>0.54250348271430648</v>
          </cell>
        </row>
        <row r="25">
          <cell r="L25">
            <v>0.10608290461411693</v>
          </cell>
          <cell r="P25">
            <v>0</v>
          </cell>
          <cell r="X25">
            <v>0.16221695607731082</v>
          </cell>
          <cell r="AB25">
            <v>2.1700139308572258E-2</v>
          </cell>
        </row>
        <row r="26">
          <cell r="L26">
            <v>55.799607827025504</v>
          </cell>
          <cell r="P26">
            <v>0</v>
          </cell>
          <cell r="X26">
            <v>85.326118896665491</v>
          </cell>
          <cell r="AB26">
            <v>11.414273276309009</v>
          </cell>
        </row>
        <row r="28">
          <cell r="L28">
            <v>82.126458327294458</v>
          </cell>
          <cell r="P28">
            <v>0</v>
          </cell>
          <cell r="X28">
            <v>125.58389244454156</v>
          </cell>
          <cell r="AB28">
            <v>16.799649228163993</v>
          </cell>
        </row>
        <row r="29">
          <cell r="L29">
            <v>18.067016065142191</v>
          </cell>
          <cell r="P29">
            <v>0</v>
          </cell>
          <cell r="X29">
            <v>27.627225726408213</v>
          </cell>
          <cell r="AB29">
            <v>3.6957582084495999</v>
          </cell>
        </row>
        <row r="30">
          <cell r="L30">
            <v>2.2313990280900455</v>
          </cell>
          <cell r="P30">
            <v>0</v>
          </cell>
          <cell r="X30">
            <v>3.412149765764124</v>
          </cell>
          <cell r="AB30">
            <v>0.45645120614583023</v>
          </cell>
        </row>
        <row r="31">
          <cell r="L31">
            <v>33.361244485542983</v>
          </cell>
          <cell r="P31">
            <v>0</v>
          </cell>
          <cell r="X31">
            <v>51.014435842243955</v>
          </cell>
          <cell r="AB31">
            <v>6.8243196722130692</v>
          </cell>
        </row>
        <row r="36">
          <cell r="L36">
            <v>0</v>
          </cell>
          <cell r="P36">
            <v>0</v>
          </cell>
          <cell r="X36">
            <v>0</v>
          </cell>
          <cell r="AB36">
            <v>0</v>
          </cell>
        </row>
        <row r="38">
          <cell r="L38">
            <v>31.956264530467649</v>
          </cell>
          <cell r="P38">
            <v>0</v>
          </cell>
          <cell r="X38">
            <v>76.582741252614426</v>
          </cell>
          <cell r="AB38">
            <v>19.311650691381317</v>
          </cell>
        </row>
        <row r="41">
          <cell r="L41">
            <v>0</v>
          </cell>
          <cell r="P41">
            <v>0</v>
          </cell>
          <cell r="X41">
            <v>0</v>
          </cell>
          <cell r="AB41">
            <v>0</v>
          </cell>
        </row>
        <row r="42">
          <cell r="L42">
            <v>145.57853841657479</v>
          </cell>
          <cell r="P42">
            <v>0</v>
          </cell>
          <cell r="X42">
            <v>348.87693237302113</v>
          </cell>
          <cell r="AB42">
            <v>87.97529759407044</v>
          </cell>
        </row>
        <row r="50">
          <cell r="L50">
            <v>2041.9363941291947</v>
          </cell>
          <cell r="P50">
            <v>0</v>
          </cell>
          <cell r="X50">
            <v>3122.4324745255781</v>
          </cell>
          <cell r="AB50">
            <v>417.69505061186516</v>
          </cell>
        </row>
      </sheetData>
      <sheetData sheetId="9">
        <row r="12">
          <cell r="K12">
            <v>281.77222551503576</v>
          </cell>
        </row>
      </sheetData>
      <sheetData sheetId="10">
        <row r="12">
          <cell r="K12">
            <v>23.334003615490087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3">
          <cell r="C13">
            <v>1869.3032135260078</v>
          </cell>
        </row>
      </sheetData>
      <sheetData sheetId="23">
        <row r="14">
          <cell r="C14">
            <v>755.64512289905667</v>
          </cell>
        </row>
      </sheetData>
      <sheetData sheetId="24">
        <row r="14">
          <cell r="C14">
            <v>18.038389193956526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view="pageLayout" topLeftCell="A41" zoomScaleNormal="100" workbookViewId="0">
      <selection activeCell="B53" sqref="B53"/>
    </sheetView>
  </sheetViews>
  <sheetFormatPr defaultColWidth="9.109375" defaultRowHeight="13.8" x14ac:dyDescent="0.25"/>
  <cols>
    <col min="1" max="1" width="4.5546875" style="2" bestFit="1" customWidth="1"/>
    <col min="2" max="2" width="33.6640625" style="1" bestFit="1" customWidth="1"/>
    <col min="3" max="3" width="8.44140625" style="1" bestFit="1" customWidth="1"/>
    <col min="4" max="6" width="9.6640625" style="1" bestFit="1" customWidth="1"/>
    <col min="7" max="7" width="7.88671875" style="1" bestFit="1" customWidth="1"/>
    <col min="8" max="8" width="11" style="1" bestFit="1" customWidth="1"/>
    <col min="9" max="9" width="9.109375" style="1" bestFit="1"/>
    <col min="10" max="16384" width="9.109375" style="1"/>
  </cols>
  <sheetData>
    <row r="1" spans="1:10" x14ac:dyDescent="0.25">
      <c r="B1" s="1" t="s">
        <v>70</v>
      </c>
      <c r="E1" s="3"/>
    </row>
    <row r="2" spans="1:10" ht="19.5" customHeight="1" x14ac:dyDescent="0.3">
      <c r="B2" s="1" t="s">
        <v>71</v>
      </c>
      <c r="E2" s="4"/>
      <c r="F2" s="4"/>
      <c r="G2" s="4"/>
    </row>
    <row r="3" spans="1:10" ht="14.4" x14ac:dyDescent="0.3">
      <c r="B3" s="1" t="s">
        <v>72</v>
      </c>
      <c r="E3" s="4"/>
      <c r="F3" s="4"/>
      <c r="G3" s="4"/>
    </row>
    <row r="4" spans="1:10" x14ac:dyDescent="0.25">
      <c r="E4" s="5"/>
      <c r="F4" s="6"/>
      <c r="G4" s="6"/>
    </row>
    <row r="5" spans="1:10" ht="16.5" customHeight="1" x14ac:dyDescent="0.3">
      <c r="E5" s="6"/>
      <c r="F5" s="6"/>
      <c r="G5" s="7"/>
    </row>
    <row r="7" spans="1:10" ht="17.399999999999999" x14ac:dyDescent="0.25">
      <c r="A7" s="35" t="s">
        <v>0</v>
      </c>
      <c r="B7" s="35"/>
      <c r="C7" s="35"/>
      <c r="D7" s="35"/>
      <c r="E7" s="35"/>
      <c r="F7" s="35"/>
    </row>
    <row r="8" spans="1:10" ht="33.75" customHeight="1" x14ac:dyDescent="0.25">
      <c r="A8" s="35" t="s">
        <v>1</v>
      </c>
      <c r="B8" s="35"/>
      <c r="C8" s="35"/>
      <c r="D8" s="35"/>
      <c r="E8" s="35"/>
      <c r="F8" s="35"/>
    </row>
    <row r="9" spans="1:10" x14ac:dyDescent="0.25">
      <c r="A9" s="8"/>
      <c r="B9" s="8"/>
      <c r="C9" s="8"/>
      <c r="D9" s="9"/>
      <c r="F9" s="10" t="s">
        <v>2</v>
      </c>
    </row>
    <row r="10" spans="1:10" ht="15" customHeight="1" x14ac:dyDescent="0.25">
      <c r="A10" s="36" t="s">
        <v>3</v>
      </c>
      <c r="B10" s="37" t="s">
        <v>4</v>
      </c>
      <c r="C10" s="38" t="s">
        <v>5</v>
      </c>
      <c r="D10" s="38"/>
      <c r="E10" s="38"/>
      <c r="F10" s="39"/>
    </row>
    <row r="11" spans="1:10" ht="51" x14ac:dyDescent="0.25">
      <c r="A11" s="36"/>
      <c r="B11" s="37"/>
      <c r="C11" s="13" t="s">
        <v>6</v>
      </c>
      <c r="D11" s="13" t="s">
        <v>7</v>
      </c>
      <c r="E11" s="13" t="s">
        <v>8</v>
      </c>
      <c r="F11" s="13" t="s">
        <v>9</v>
      </c>
    </row>
    <row r="12" spans="1:10" ht="11.25" customHeight="1" x14ac:dyDescent="0.25">
      <c r="A12" s="11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</row>
    <row r="13" spans="1:10" x14ac:dyDescent="0.25">
      <c r="A13" s="14" t="s">
        <v>10</v>
      </c>
      <c r="B13" s="15" t="s">
        <v>11</v>
      </c>
      <c r="C13" s="16">
        <f t="shared" ref="C13:F13" si="0">C40+C41+C42</f>
        <v>1869.3032135260078</v>
      </c>
      <c r="D13" s="16">
        <f t="shared" si="0"/>
        <v>0</v>
      </c>
      <c r="E13" s="16">
        <f t="shared" si="0"/>
        <v>2929.5695127373469</v>
      </c>
      <c r="F13" s="16">
        <f t="shared" si="0"/>
        <v>5522.3766351989634</v>
      </c>
    </row>
    <row r="14" spans="1:10" ht="21" customHeight="1" x14ac:dyDescent="0.25">
      <c r="A14" s="14" t="s">
        <v>12</v>
      </c>
      <c r="B14" s="40" t="s">
        <v>13</v>
      </c>
      <c r="C14" s="41"/>
      <c r="D14" s="41"/>
      <c r="E14" s="41"/>
      <c r="F14" s="42"/>
    </row>
    <row r="15" spans="1:10" x14ac:dyDescent="0.25">
      <c r="A15" s="11">
        <v>1</v>
      </c>
      <c r="B15" s="17" t="s">
        <v>14</v>
      </c>
      <c r="C15" s="18">
        <f>C16+C23+C24+C28</f>
        <v>1715.8601769290078</v>
      </c>
      <c r="D15" s="18">
        <f>D16+D23+D24+D28</f>
        <v>0</v>
      </c>
      <c r="E15" s="18">
        <f>E16+E23+E24+E28</f>
        <v>2726.811764549122</v>
      </c>
      <c r="F15" s="18">
        <f>F16+F23+F24+F28</f>
        <v>5199.023206896245</v>
      </c>
      <c r="G15" s="19"/>
      <c r="H15" s="20"/>
      <c r="I15" s="19"/>
      <c r="J15" s="19"/>
    </row>
    <row r="16" spans="1:10" ht="20.25" customHeight="1" x14ac:dyDescent="0.25">
      <c r="A16" s="11" t="s">
        <v>15</v>
      </c>
      <c r="B16" s="17" t="s">
        <v>16</v>
      </c>
      <c r="C16" s="18">
        <f>SUM(C17:C22)</f>
        <v>1107.9262161214692</v>
      </c>
      <c r="D16" s="18">
        <f>SUM(D17:D22)</f>
        <v>0</v>
      </c>
      <c r="E16" s="18">
        <f>SUM(E17:E22)</f>
        <v>2118.8778037415832</v>
      </c>
      <c r="F16" s="18">
        <f>SUM(F17:F22)</f>
        <v>4591.0892460887062</v>
      </c>
      <c r="G16" s="19"/>
      <c r="H16" s="20"/>
      <c r="I16" s="19"/>
      <c r="J16" s="19"/>
    </row>
    <row r="17" spans="1:10" x14ac:dyDescent="0.25">
      <c r="A17" s="11" t="s">
        <v>17</v>
      </c>
      <c r="B17" s="17" t="s">
        <v>18</v>
      </c>
      <c r="C17" s="18">
        <f>IF(C46=0,0,[1]Д2!L11/C46*1000)</f>
        <v>1043.4544801060638</v>
      </c>
      <c r="D17" s="18">
        <f>IF(D46=0,0,[1]Д2!P11/D46*1000)</f>
        <v>0</v>
      </c>
      <c r="E17" s="18">
        <f>IF(E46=0,0,[1]Д2!X11/E46*1000)</f>
        <v>2054.4060677261773</v>
      </c>
      <c r="F17" s="18">
        <f>IF(F46=0,0,[1]Д2!AB11/F46*1000)</f>
        <v>4526.6175100733008</v>
      </c>
      <c r="G17" s="19"/>
      <c r="H17" s="20"/>
      <c r="I17" s="19"/>
      <c r="J17" s="19"/>
    </row>
    <row r="18" spans="1:10" x14ac:dyDescent="0.25">
      <c r="A18" s="11" t="s">
        <v>19</v>
      </c>
      <c r="B18" s="17" t="s">
        <v>20</v>
      </c>
      <c r="C18" s="18">
        <f>IF(C46=0,0,[1]Д2!L12/C46*1000)</f>
        <v>32.447033723303171</v>
      </c>
      <c r="D18" s="18">
        <f>IF(D46=0,0,[1]Д2!P12/D46*1000)</f>
        <v>0</v>
      </c>
      <c r="E18" s="18">
        <f>IF(E46=0,0,[1]Д2!X12/E46*1000)</f>
        <v>32.447033723303171</v>
      </c>
      <c r="F18" s="18">
        <f>IF(F46=0,0,[1]Д2!AB12/F46*1000)</f>
        <v>32.447033723303171</v>
      </c>
      <c r="G18" s="19"/>
      <c r="H18" s="20"/>
      <c r="I18" s="19"/>
      <c r="J18" s="19"/>
    </row>
    <row r="19" spans="1:10" x14ac:dyDescent="0.25">
      <c r="A19" s="11" t="s">
        <v>21</v>
      </c>
      <c r="B19" s="17" t="s">
        <v>22</v>
      </c>
      <c r="C19" s="18">
        <f>IF(C46=0,0,[1]Д2!L13/C46*1000)</f>
        <v>0</v>
      </c>
      <c r="D19" s="18">
        <f>IF(D46=0,0,[1]Д2!P13/D46*1000)</f>
        <v>0</v>
      </c>
      <c r="E19" s="18">
        <f>IF(E46=0,0,[1]Д2!X13/E46*1000)</f>
        <v>0</v>
      </c>
      <c r="F19" s="18">
        <f>IF(F46=0,0,[1]Д2!AB13/F46*1000)</f>
        <v>0</v>
      </c>
      <c r="G19" s="19"/>
      <c r="H19" s="20"/>
      <c r="I19" s="19"/>
      <c r="J19" s="19"/>
    </row>
    <row r="20" spans="1:10" ht="30.6" x14ac:dyDescent="0.25">
      <c r="A20" s="11" t="s">
        <v>23</v>
      </c>
      <c r="B20" s="17" t="s">
        <v>24</v>
      </c>
      <c r="C20" s="18">
        <f>IF(C46=0,0,[1]Д2!L14/C46*1000)</f>
        <v>0</v>
      </c>
      <c r="D20" s="18">
        <f>IF(D46=0,0,[1]Д2!P14/D46*1000)</f>
        <v>0</v>
      </c>
      <c r="E20" s="18">
        <f>IF(E46=0,0,[1]Д2!X14/E46*1000)</f>
        <v>0</v>
      </c>
      <c r="F20" s="18">
        <f>IF(F46=0,0,[1]Д2!AB14/F46*1000)</f>
        <v>0</v>
      </c>
      <c r="G20" s="19"/>
      <c r="H20" s="20"/>
      <c r="I20" s="19"/>
      <c r="J20" s="19"/>
    </row>
    <row r="21" spans="1:10" x14ac:dyDescent="0.25">
      <c r="A21" s="11" t="s">
        <v>25</v>
      </c>
      <c r="B21" s="17" t="s">
        <v>26</v>
      </c>
      <c r="C21" s="18">
        <f>IF(C46=0,0,[1]Д2!L15/C46*1000)</f>
        <v>0.66335055340722016</v>
      </c>
      <c r="D21" s="18">
        <f>IF(D46=0,0,[1]Д2!P15/D46*1000)</f>
        <v>0</v>
      </c>
      <c r="E21" s="18">
        <f>IF(E46=0,0,[1]Д2!X15/E46*1000)</f>
        <v>0.66335055340722016</v>
      </c>
      <c r="F21" s="18">
        <f>IF(F46=0,0,[1]Д2!AB15/F46*1000)</f>
        <v>0.66335055340722016</v>
      </c>
      <c r="G21" s="19"/>
      <c r="H21" s="20"/>
      <c r="I21" s="19"/>
      <c r="J21" s="19"/>
    </row>
    <row r="22" spans="1:10" ht="20.399999999999999" x14ac:dyDescent="0.25">
      <c r="A22" s="11" t="s">
        <v>27</v>
      </c>
      <c r="B22" s="17" t="s">
        <v>28</v>
      </c>
      <c r="C22" s="18">
        <f>IF(C46=0,0,[1]Д2!L16/C46*1000)</f>
        <v>31.361351738695106</v>
      </c>
      <c r="D22" s="18">
        <f>IF(D46=0,0,[1]Д2!P16/D46*1000)</f>
        <v>0</v>
      </c>
      <c r="E22" s="18">
        <f>IF(E46=0,0,[1]Д2!X16/E46*1000)</f>
        <v>31.361351738695106</v>
      </c>
      <c r="F22" s="18">
        <f>IF(F46=0,0,[1]Д2!AB16/F46*1000)</f>
        <v>31.361351738695106</v>
      </c>
      <c r="G22" s="19"/>
      <c r="H22" s="20"/>
      <c r="I22" s="19"/>
      <c r="J22" s="19"/>
    </row>
    <row r="23" spans="1:10" x14ac:dyDescent="0.25">
      <c r="A23" s="11" t="s">
        <v>29</v>
      </c>
      <c r="B23" s="17" t="s">
        <v>30</v>
      </c>
      <c r="C23" s="18">
        <f>IF(C46=0,0,[1]Д2!L17/C46*1000)</f>
        <v>401.54354022787629</v>
      </c>
      <c r="D23" s="18">
        <f>IF(D46=0,0,[1]Д2!P17/D46*1000)</f>
        <v>0</v>
      </c>
      <c r="E23" s="18">
        <f>IF(E46=0,0,[1]Д2!X17/E46*1000)</f>
        <v>401.54354022787629</v>
      </c>
      <c r="F23" s="18">
        <f>IF(F46=0,0,[1]Д2!AB17/F46*1000)</f>
        <v>401.54354022787629</v>
      </c>
      <c r="G23" s="19"/>
      <c r="H23" s="20"/>
      <c r="I23" s="19"/>
      <c r="J23" s="19"/>
    </row>
    <row r="24" spans="1:10" x14ac:dyDescent="0.25">
      <c r="A24" s="11" t="s">
        <v>31</v>
      </c>
      <c r="B24" s="17" t="s">
        <v>32</v>
      </c>
      <c r="C24" s="18">
        <f>SUM(C25:C27)</f>
        <v>171.81360404880525</v>
      </c>
      <c r="D24" s="18">
        <f>SUM(D25:D27)</f>
        <v>0</v>
      </c>
      <c r="E24" s="18">
        <f>SUM(E25:E27)</f>
        <v>171.81360404880525</v>
      </c>
      <c r="F24" s="18">
        <f>SUM(F25:F27)</f>
        <v>171.81360404880525</v>
      </c>
      <c r="G24" s="19"/>
      <c r="H24" s="20"/>
      <c r="I24" s="19"/>
      <c r="J24" s="19"/>
    </row>
    <row r="25" spans="1:10" x14ac:dyDescent="0.25">
      <c r="A25" s="11" t="s">
        <v>33</v>
      </c>
      <c r="B25" s="17" t="s">
        <v>34</v>
      </c>
      <c r="C25" s="18">
        <f>IF(C46=0,0,[1]Д2!L19/C46*1000)</f>
        <v>88.339579612836985</v>
      </c>
      <c r="D25" s="18">
        <f>IF(D46=0,0,[1]Д2!P19/D46*1000)</f>
        <v>0</v>
      </c>
      <c r="E25" s="18">
        <f>IF(E46=0,0,[1]Д2!X19/E46*1000)</f>
        <v>88.339579612836985</v>
      </c>
      <c r="F25" s="18">
        <f>IF(F46=0,0,[1]Д2!AB19/F46*1000)</f>
        <v>88.339579612836985</v>
      </c>
      <c r="G25" s="19"/>
      <c r="H25" s="20"/>
      <c r="I25" s="19"/>
      <c r="J25" s="19"/>
    </row>
    <row r="26" spans="1:10" x14ac:dyDescent="0.25">
      <c r="A26" s="11" t="s">
        <v>35</v>
      </c>
      <c r="B26" s="17" t="s">
        <v>36</v>
      </c>
      <c r="C26" s="18">
        <f>IF(C46=0,0,[1]Д2!L20/C46*1000)</f>
        <v>6.0447964208251177</v>
      </c>
      <c r="D26" s="18">
        <f>IF(D46=0,0,[1]Д2!P20/D46*1000)</f>
        <v>0</v>
      </c>
      <c r="E26" s="18">
        <f>IF(E46=0,0,[1]Д2!X20/E46*1000)</f>
        <v>6.0447964208251177</v>
      </c>
      <c r="F26" s="18">
        <f>IF(F46=0,0,[1]Д2!AB20/F46*1000)</f>
        <v>6.0447964208251177</v>
      </c>
      <c r="G26" s="19"/>
      <c r="H26" s="20"/>
      <c r="I26" s="19"/>
      <c r="J26" s="19"/>
    </row>
    <row r="27" spans="1:10" x14ac:dyDescent="0.25">
      <c r="A27" s="11" t="s">
        <v>37</v>
      </c>
      <c r="B27" s="17" t="s">
        <v>38</v>
      </c>
      <c r="C27" s="18">
        <f>IF(C46=0,0,[1]Д2!L21/C46*1000)</f>
        <v>77.429228015143138</v>
      </c>
      <c r="D27" s="18">
        <f>IF(D46=0,0,[1]Д2!P21/D46*1000)</f>
        <v>0</v>
      </c>
      <c r="E27" s="18">
        <f>IF(E46=0,0,[1]Д2!X21/E46*1000)</f>
        <v>77.429228015143138</v>
      </c>
      <c r="F27" s="18">
        <f>IF(F46=0,0,[1]Д2!AB21/F46*1000)</f>
        <v>77.429228015143138</v>
      </c>
      <c r="G27" s="19"/>
      <c r="H27" s="20"/>
      <c r="I27" s="19"/>
      <c r="J27" s="19"/>
    </row>
    <row r="28" spans="1:10" x14ac:dyDescent="0.25">
      <c r="A28" s="11" t="s">
        <v>39</v>
      </c>
      <c r="B28" s="17" t="s">
        <v>40</v>
      </c>
      <c r="C28" s="18">
        <f>SUM(C29:C32)</f>
        <v>34.576816530857158</v>
      </c>
      <c r="D28" s="18">
        <f>SUM(D29:D32)</f>
        <v>0</v>
      </c>
      <c r="E28" s="18">
        <f>SUM(E29:E32)</f>
        <v>34.576816530857165</v>
      </c>
      <c r="F28" s="18">
        <f>SUM(F29:F32)</f>
        <v>34.576816530857165</v>
      </c>
      <c r="G28" s="19"/>
      <c r="H28" s="20"/>
      <c r="I28" s="19"/>
      <c r="J28" s="19"/>
    </row>
    <row r="29" spans="1:10" x14ac:dyDescent="0.25">
      <c r="A29" s="11" t="s">
        <v>41</v>
      </c>
      <c r="B29" s="17" t="s">
        <v>42</v>
      </c>
      <c r="C29" s="18">
        <f>IF(C46=0,0,[1]Д2!L23/C46*1000)</f>
        <v>5.8992516883121411</v>
      </c>
      <c r="D29" s="18">
        <f>IF(D46=0,0,[1]Д2!P23/D46*1000)</f>
        <v>0</v>
      </c>
      <c r="E29" s="18">
        <f>IF(E46=0,0,[1]Д2!X23/E46*1000)</f>
        <v>5.8992516883121402</v>
      </c>
      <c r="F29" s="18">
        <f>IF(F46=0,0,[1]Д2!AB23/F46*1000)</f>
        <v>5.8992516883121411</v>
      </c>
      <c r="G29" s="19"/>
      <c r="H29" s="20"/>
      <c r="I29" s="19"/>
      <c r="J29" s="19"/>
    </row>
    <row r="30" spans="1:10" x14ac:dyDescent="0.25">
      <c r="A30" s="11" t="s">
        <v>43</v>
      </c>
      <c r="B30" s="17" t="s">
        <v>34</v>
      </c>
      <c r="C30" s="18">
        <f>IF(C46=0,0,[1]Д2!L24/C46*1000)</f>
        <v>1.2988027555500463</v>
      </c>
      <c r="D30" s="18">
        <f>IF(D46=0,0,[1]Д2!P24/D46*1000)</f>
        <v>0</v>
      </c>
      <c r="E30" s="18">
        <f>IF(E46=0,0,[1]Д2!X24/E46*1000)</f>
        <v>1.2988027555500463</v>
      </c>
      <c r="F30" s="18">
        <f>IF(F46=0,0,[1]Д2!AB24/F46*1000)</f>
        <v>1.2988027555500463</v>
      </c>
      <c r="G30" s="19"/>
      <c r="H30" s="20"/>
      <c r="I30" s="19"/>
      <c r="J30" s="19"/>
    </row>
    <row r="31" spans="1:10" x14ac:dyDescent="0.25">
      <c r="A31" s="11" t="s">
        <v>44</v>
      </c>
      <c r="B31" s="17" t="s">
        <v>36</v>
      </c>
      <c r="C31" s="18">
        <f>IF(C46=0,0,[1]Д2!L25/C46*1000)</f>
        <v>5.195211022200185E-2</v>
      </c>
      <c r="D31" s="18">
        <f>IF(D46=0,0,[1]Д2!P25/D46*1000)</f>
        <v>0</v>
      </c>
      <c r="E31" s="18">
        <f>IF(E46=0,0,[1]Д2!X25/E46*1000)</f>
        <v>5.1952110222001857E-2</v>
      </c>
      <c r="F31" s="18">
        <f>IF(F46=0,0,[1]Д2!AB25/F46*1000)</f>
        <v>5.195211022200185E-2</v>
      </c>
      <c r="G31" s="19"/>
      <c r="H31" s="20"/>
      <c r="I31" s="19"/>
      <c r="J31" s="19"/>
    </row>
    <row r="32" spans="1:10" x14ac:dyDescent="0.25">
      <c r="A32" s="11" t="s">
        <v>45</v>
      </c>
      <c r="B32" s="17" t="s">
        <v>46</v>
      </c>
      <c r="C32" s="18">
        <f>IF(C46=0,0,[1]Д2!L26/C46*1000)</f>
        <v>27.326809976772971</v>
      </c>
      <c r="D32" s="18">
        <f>IF(D46=0,0,[1]Д2!P26/D46*1000)</f>
        <v>0</v>
      </c>
      <c r="E32" s="18">
        <f>IF(E46=0,0,[1]Д2!X26/E46*1000)</f>
        <v>27.326809976772974</v>
      </c>
      <c r="F32" s="18">
        <f>IF(F46=0,0,[1]Д2!AB26/F46*1000)</f>
        <v>27.326809976772974</v>
      </c>
      <c r="G32" s="19"/>
      <c r="H32" s="20"/>
      <c r="I32" s="19"/>
      <c r="J32" s="19"/>
    </row>
    <row r="33" spans="1:13" x14ac:dyDescent="0.25">
      <c r="A33" s="11">
        <v>2</v>
      </c>
      <c r="B33" s="17" t="s">
        <v>47</v>
      </c>
      <c r="C33" s="18">
        <f>SUM(C34:C37)</f>
        <v>66.498701084162363</v>
      </c>
      <c r="D33" s="18">
        <f>SUM(D34:D37)</f>
        <v>0</v>
      </c>
      <c r="E33" s="18">
        <f>SUM(E34:E37)</f>
        <v>66.498701084162363</v>
      </c>
      <c r="F33" s="18">
        <f>SUM(F34:F37)</f>
        <v>66.498701084162363</v>
      </c>
      <c r="G33" s="19"/>
      <c r="H33" s="20"/>
      <c r="I33" s="19"/>
      <c r="J33" s="19"/>
    </row>
    <row r="34" spans="1:13" x14ac:dyDescent="0.25">
      <c r="A34" s="11" t="s">
        <v>48</v>
      </c>
      <c r="B34" s="17" t="s">
        <v>42</v>
      </c>
      <c r="C34" s="18">
        <f>IF(C46=0,0,[1]Д2!L28/C46*1000)</f>
        <v>40.219890572212535</v>
      </c>
      <c r="D34" s="18">
        <f>IF(D46=0,0,[1]Д2!P28/D46*1000)</f>
        <v>0</v>
      </c>
      <c r="E34" s="18">
        <f>IF(E46=0,0,[1]Д2!X28/E46*1000)</f>
        <v>40.219890572212535</v>
      </c>
      <c r="F34" s="18">
        <f>IF(F46=0,0,[1]Д2!AB28/F46*1000)</f>
        <v>40.219890572212535</v>
      </c>
      <c r="G34" s="19"/>
      <c r="H34" s="20"/>
      <c r="I34" s="19"/>
      <c r="J34" s="19"/>
    </row>
    <row r="35" spans="1:13" x14ac:dyDescent="0.25">
      <c r="A35" s="11" t="s">
        <v>49</v>
      </c>
      <c r="B35" s="17" t="s">
        <v>34</v>
      </c>
      <c r="C35" s="18">
        <f>IF(C46=0,0,[1]Д2!L29/C46*1000)</f>
        <v>8.8479818064299014</v>
      </c>
      <c r="D35" s="18">
        <f>IF(D46=0,0,[1]Д2!P29/D46*1000)</f>
        <v>0</v>
      </c>
      <c r="E35" s="18">
        <f>IF(E46=0,0,[1]Д2!X29/E46*1000)</f>
        <v>8.8479818064299014</v>
      </c>
      <c r="F35" s="18">
        <f>IF(F46=0,0,[1]Д2!AB29/F46*1000)</f>
        <v>8.8479818064299014</v>
      </c>
      <c r="G35" s="19"/>
      <c r="H35" s="20"/>
      <c r="I35" s="19"/>
      <c r="J35" s="19"/>
    </row>
    <row r="36" spans="1:13" x14ac:dyDescent="0.25">
      <c r="A36" s="11" t="s">
        <v>50</v>
      </c>
      <c r="B36" s="17" t="s">
        <v>36</v>
      </c>
      <c r="C36" s="18">
        <f>IF(C46=0,0,[1]Д2!L30/C46*1000)</f>
        <v>1.0927857667386596</v>
      </c>
      <c r="D36" s="18">
        <f>IF(D46=0,0,[1]Д2!P30/D46*1000)</f>
        <v>0</v>
      </c>
      <c r="E36" s="18">
        <f>IF(E46=0,0,[1]Д2!X30/E46*1000)</f>
        <v>1.0927857667386596</v>
      </c>
      <c r="F36" s="18">
        <f>IF(F46=0,0,[1]Д2!AB30/F46*1000)</f>
        <v>1.0927857667386596</v>
      </c>
      <c r="G36" s="19"/>
      <c r="H36" s="20"/>
      <c r="I36" s="19"/>
      <c r="J36" s="19"/>
    </row>
    <row r="37" spans="1:13" x14ac:dyDescent="0.25">
      <c r="A37" s="11" t="s">
        <v>51</v>
      </c>
      <c r="B37" s="17" t="s">
        <v>46</v>
      </c>
      <c r="C37" s="18">
        <f>IF(C46=0,0,[1]Д2!L31/C46*1000)</f>
        <v>16.338042938781271</v>
      </c>
      <c r="D37" s="18">
        <f>IF(D46=0,0,[1]Д2!P31/D46*1000)</f>
        <v>0</v>
      </c>
      <c r="E37" s="18">
        <f>IF(E46=0,0,[1]Д2!X31/E46*1000)</f>
        <v>16.338042938781271</v>
      </c>
      <c r="F37" s="18">
        <f>IF(F46=0,0,[1]Д2!AB31/F46*1000)</f>
        <v>16.338042938781271</v>
      </c>
      <c r="G37" s="19"/>
      <c r="H37" s="20"/>
      <c r="I37" s="19"/>
      <c r="J37" s="19"/>
    </row>
    <row r="38" spans="1:13" x14ac:dyDescent="0.25">
      <c r="A38" s="11" t="s">
        <v>52</v>
      </c>
      <c r="B38" s="17" t="s">
        <v>53</v>
      </c>
      <c r="C38" s="18">
        <v>0</v>
      </c>
      <c r="D38" s="18">
        <v>0</v>
      </c>
      <c r="E38" s="18">
        <v>0</v>
      </c>
      <c r="F38" s="18">
        <v>0</v>
      </c>
      <c r="G38" s="19"/>
      <c r="H38" s="20"/>
      <c r="I38" s="19"/>
      <c r="J38" s="19"/>
    </row>
    <row r="39" spans="1:13" x14ac:dyDescent="0.25">
      <c r="A39" s="11" t="s">
        <v>54</v>
      </c>
      <c r="B39" s="17" t="s">
        <v>55</v>
      </c>
      <c r="C39" s="18">
        <v>0</v>
      </c>
      <c r="D39" s="18">
        <v>0</v>
      </c>
      <c r="E39" s="18">
        <v>0</v>
      </c>
      <c r="F39" s="18">
        <v>0</v>
      </c>
      <c r="G39" s="19"/>
      <c r="H39" s="20"/>
      <c r="I39" s="19"/>
      <c r="J39" s="19"/>
    </row>
    <row r="40" spans="1:13" x14ac:dyDescent="0.25">
      <c r="A40" s="11" t="s">
        <v>56</v>
      </c>
      <c r="B40" s="17" t="s">
        <v>57</v>
      </c>
      <c r="C40" s="18">
        <f>C15+C33</f>
        <v>1782.3588780131702</v>
      </c>
      <c r="D40" s="18">
        <f>D15+D33</f>
        <v>0</v>
      </c>
      <c r="E40" s="18">
        <f>E15+E33</f>
        <v>2793.3104656332844</v>
      </c>
      <c r="F40" s="18">
        <f>F15+F33</f>
        <v>5265.5219079804074</v>
      </c>
      <c r="G40" s="19"/>
      <c r="H40" s="20"/>
      <c r="I40" s="19"/>
      <c r="J40" s="19"/>
    </row>
    <row r="41" spans="1:13" x14ac:dyDescent="0.25">
      <c r="A41" s="11" t="s">
        <v>58</v>
      </c>
      <c r="B41" s="17" t="s">
        <v>59</v>
      </c>
      <c r="C41" s="18">
        <f>IF(C46=0,0,[1]Д2!L36/C46*1000)</f>
        <v>0</v>
      </c>
      <c r="D41" s="18">
        <f>IF(D46=0,0,[1]Д2!P36/D46*1000)</f>
        <v>0</v>
      </c>
      <c r="E41" s="18">
        <f>IF(E46=0,0,[1]Д2!X36/E46*1000)</f>
        <v>0</v>
      </c>
      <c r="F41" s="18">
        <f>IF(F46=0,0,[1]Д2!AB36/F46*1000)</f>
        <v>0</v>
      </c>
      <c r="G41" s="19"/>
      <c r="H41" s="20"/>
      <c r="I41" s="19"/>
      <c r="J41" s="19"/>
    </row>
    <row r="42" spans="1:13" ht="20.399999999999999" x14ac:dyDescent="0.25">
      <c r="A42" s="11" t="s">
        <v>60</v>
      </c>
      <c r="B42" s="17" t="s">
        <v>61</v>
      </c>
      <c r="C42" s="18">
        <f>SUM(C43:C45)</f>
        <v>86.944335512837569</v>
      </c>
      <c r="D42" s="18">
        <f>SUM(D43:D45)</f>
        <v>0</v>
      </c>
      <c r="E42" s="18">
        <f>SUM(E43:E45)</f>
        <v>136.25904710406263</v>
      </c>
      <c r="F42" s="18">
        <f>SUM(F43:F45)</f>
        <v>256.85472721855649</v>
      </c>
      <c r="G42" s="19"/>
      <c r="H42" s="20"/>
      <c r="I42" s="19"/>
      <c r="J42" s="19"/>
    </row>
    <row r="43" spans="1:13" x14ac:dyDescent="0.25">
      <c r="A43" s="11" t="s">
        <v>62</v>
      </c>
      <c r="B43" s="17" t="s">
        <v>63</v>
      </c>
      <c r="C43" s="18">
        <f>IF(C46=0,0,[1]Д2!L38/C46*1000)</f>
        <v>15.649980392310768</v>
      </c>
      <c r="D43" s="18">
        <f>IF(D46=0,0,[1]Д2!P38/D46*1000)</f>
        <v>0</v>
      </c>
      <c r="E43" s="18">
        <f>IF(E46=0,0,[1]Д2!X38/E46*1000)</f>
        <v>24.526628478731279</v>
      </c>
      <c r="F43" s="18">
        <f>IF(F46=0,0,[1]Д2!AB38/F46*1000)</f>
        <v>46.233850899340162</v>
      </c>
      <c r="G43" s="19"/>
      <c r="H43" s="20"/>
      <c r="I43" s="19"/>
      <c r="J43" s="19"/>
    </row>
    <row r="44" spans="1:13" x14ac:dyDescent="0.25">
      <c r="A44" s="11" t="s">
        <v>64</v>
      </c>
      <c r="B44" s="17" t="s">
        <v>65</v>
      </c>
      <c r="C44" s="18">
        <f>IF(C46=0,0,[1]Д2!L41/C46*1000)</f>
        <v>0</v>
      </c>
      <c r="D44" s="18">
        <f>IF(D46=0,0, [1]Д2!P41/D46*1000)</f>
        <v>0</v>
      </c>
      <c r="E44" s="18">
        <f>IF(E46=0,0,[1]Д2!X41/E46*1000)</f>
        <v>0</v>
      </c>
      <c r="F44" s="18">
        <f>IF(F46=0,0,[1]Д2!AB41/F46*1000)</f>
        <v>0</v>
      </c>
      <c r="G44" s="19"/>
      <c r="H44" s="20"/>
      <c r="I44" s="19"/>
      <c r="J44" s="19"/>
    </row>
    <row r="45" spans="1:13" x14ac:dyDescent="0.25">
      <c r="A45" s="11" t="s">
        <v>66</v>
      </c>
      <c r="B45" s="17" t="s">
        <v>67</v>
      </c>
      <c r="C45" s="18">
        <f>IF(C46=0,0,[1]Д2!L42/C46*1000)</f>
        <v>71.294355120526802</v>
      </c>
      <c r="D45" s="18">
        <f>IF(D46=0,0,[1]Д2!P42/D46*1000)</f>
        <v>0</v>
      </c>
      <c r="E45" s="18">
        <f>IF(E46=0,0,[1]Д2!X42/E46*1000)</f>
        <v>111.73241862533135</v>
      </c>
      <c r="F45" s="18">
        <f>IF(F46=0,0,[1]Д2!AB42/F46*1000)</f>
        <v>210.62087631921631</v>
      </c>
      <c r="G45" s="19"/>
      <c r="H45" s="20"/>
      <c r="I45" s="19"/>
      <c r="J45" s="19"/>
    </row>
    <row r="46" spans="1:13" s="21" customFormat="1" x14ac:dyDescent="0.25">
      <c r="A46" s="11" t="s">
        <v>68</v>
      </c>
      <c r="B46" s="17" t="s">
        <v>69</v>
      </c>
      <c r="C46" s="18">
        <f>[1]Д2!L50</f>
        <v>2041.9363941291947</v>
      </c>
      <c r="D46" s="18">
        <f>[1]Д2!P50</f>
        <v>0</v>
      </c>
      <c r="E46" s="18">
        <f>[1]Д2!X50</f>
        <v>3122.4324745255781</v>
      </c>
      <c r="F46" s="18">
        <f>[1]Д2!AB50</f>
        <v>417.69505061186516</v>
      </c>
      <c r="G46" s="22"/>
      <c r="H46" s="20"/>
      <c r="I46" s="22"/>
      <c r="K46" s="22"/>
      <c r="M46" s="22"/>
    </row>
    <row r="47" spans="1:13" x14ac:dyDescent="0.25">
      <c r="A47" s="23"/>
      <c r="B47" s="43"/>
      <c r="C47" s="43"/>
      <c r="D47" s="24"/>
      <c r="E47" s="25"/>
    </row>
    <row r="48" spans="1:13" x14ac:dyDescent="0.25">
      <c r="A48" s="23"/>
      <c r="B48" s="26"/>
      <c r="C48" s="27"/>
      <c r="D48" s="28"/>
      <c r="E48" s="24"/>
      <c r="F48" s="29"/>
    </row>
    <row r="49" spans="1:6" ht="15.6" x14ac:dyDescent="0.3">
      <c r="A49" s="30"/>
      <c r="B49" s="31"/>
      <c r="C49" s="31"/>
      <c r="D49" s="31"/>
      <c r="E49" s="32"/>
      <c r="F49" s="33"/>
    </row>
    <row r="50" spans="1:6" x14ac:dyDescent="0.25">
      <c r="B50" s="44" t="s">
        <v>73</v>
      </c>
    </row>
    <row r="51" spans="1:6" x14ac:dyDescent="0.25">
      <c r="B51" s="45" t="s">
        <v>74</v>
      </c>
      <c r="E51" s="45" t="s">
        <v>75</v>
      </c>
    </row>
    <row r="53" spans="1:6" x14ac:dyDescent="0.25">
      <c r="A53" s="1"/>
    </row>
    <row r="54" spans="1:6" x14ac:dyDescent="0.25">
      <c r="A54" s="1"/>
      <c r="C54" s="34"/>
      <c r="D54" s="34"/>
      <c r="E54" s="34"/>
    </row>
    <row r="55" spans="1:6" x14ac:dyDescent="0.25">
      <c r="A55" s="1"/>
    </row>
    <row r="56" spans="1:6" x14ac:dyDescent="0.25">
      <c r="A56" s="1"/>
    </row>
  </sheetData>
  <mergeCells count="7">
    <mergeCell ref="B14:F14"/>
    <mergeCell ref="B47:C47"/>
    <mergeCell ref="A7:F7"/>
    <mergeCell ref="A8:F8"/>
    <mergeCell ref="A10:A11"/>
    <mergeCell ref="B10:B11"/>
    <mergeCell ref="C10:F10"/>
  </mergeCells>
  <pageMargins left="0.7" right="0.7" top="0.75" bottom="0.75" header="0.3" footer="0.3"/>
  <pageSetup paperSize="9" orientation="portrait" r:id="rId1"/>
  <headerFooter differentFirst="1">
    <oddHeader>&amp;C&amp;P&amp;R&amp;"Times New Roman,звичайний"продовження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2</cp:revision>
  <cp:lastPrinted>2023-09-14T15:36:12Z</cp:lastPrinted>
  <dcterms:created xsi:type="dcterms:W3CDTF">2023-07-17T12:25:08Z</dcterms:created>
  <dcterms:modified xsi:type="dcterms:W3CDTF">2023-09-14T15:36:17Z</dcterms:modified>
</cp:coreProperties>
</file>