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/>
  <mc:AlternateContent xmlns:mc="http://schemas.openxmlformats.org/markup-compatibility/2006">
    <mc:Choice Requires="x15">
      <x15ac:absPath xmlns:x15ac="http://schemas.microsoft.com/office/spreadsheetml/2010/11/ac" url="G:\виконком 11 вересня 2023 року\"/>
    </mc:Choice>
  </mc:AlternateContent>
  <xr:revisionPtr revIDLastSave="0" documentId="10_ncr:8100000_{50F5CA49-48EE-4623-B84D-1AC166D11CC9}" xr6:coauthVersionLast="34" xr6:coauthVersionMax="34" xr10:uidLastSave="{00000000-0000-0000-0000-000000000000}"/>
  <bookViews>
    <workbookView xWindow="360" yWindow="12" windowWidth="20952" windowHeight="9720" xr2:uid="{00000000-000D-0000-FFFF-FFFF00000000}"/>
  </bookViews>
  <sheets>
    <sheet name="Аркуш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F41" i="1" l="1"/>
  <c r="E41" i="1"/>
  <c r="D41" i="1"/>
  <c r="C41" i="1"/>
  <c r="F40" i="1"/>
  <c r="E40" i="1"/>
  <c r="D40" i="1"/>
  <c r="C40" i="1"/>
  <c r="F39" i="1"/>
  <c r="E39" i="1"/>
  <c r="D39" i="1"/>
  <c r="C39" i="1"/>
  <c r="F38" i="1"/>
  <c r="E38" i="1"/>
  <c r="D38" i="1"/>
  <c r="C38" i="1"/>
  <c r="F37" i="1"/>
  <c r="E37" i="1"/>
  <c r="D37" i="1"/>
  <c r="C37" i="1"/>
  <c r="F36" i="1"/>
  <c r="E36" i="1"/>
  <c r="D36" i="1"/>
  <c r="C36" i="1"/>
  <c r="F35" i="1"/>
  <c r="E35" i="1"/>
  <c r="D35" i="1"/>
  <c r="F34" i="1"/>
  <c r="E34" i="1"/>
  <c r="D34" i="1"/>
  <c r="C34" i="1"/>
  <c r="F33" i="1"/>
  <c r="E33" i="1"/>
  <c r="D33" i="1"/>
  <c r="C33" i="1"/>
  <c r="F32" i="1"/>
  <c r="E32" i="1"/>
  <c r="D32" i="1"/>
  <c r="C32" i="1"/>
  <c r="F31" i="1"/>
  <c r="E31" i="1"/>
  <c r="D31" i="1"/>
  <c r="C31" i="1"/>
  <c r="F30" i="1"/>
  <c r="E30" i="1"/>
  <c r="D30" i="1"/>
  <c r="C30" i="1"/>
  <c r="F29" i="1"/>
  <c r="E29" i="1"/>
  <c r="D29" i="1"/>
  <c r="C29" i="1"/>
  <c r="F28" i="1"/>
  <c r="E28" i="1"/>
  <c r="D28" i="1"/>
  <c r="C28" i="1"/>
  <c r="F27" i="1"/>
  <c r="E27" i="1"/>
  <c r="D27" i="1"/>
  <c r="C27" i="1"/>
  <c r="F26" i="1"/>
  <c r="E26" i="1"/>
  <c r="D26" i="1"/>
  <c r="C26" i="1"/>
  <c r="F25" i="1"/>
  <c r="E25" i="1"/>
  <c r="D25" i="1"/>
  <c r="C25" i="1"/>
  <c r="F24" i="1"/>
  <c r="E24" i="1"/>
  <c r="D24" i="1"/>
  <c r="C24" i="1"/>
  <c r="F23" i="1"/>
  <c r="E23" i="1"/>
  <c r="D23" i="1"/>
  <c r="C23" i="1"/>
  <c r="F22" i="1"/>
  <c r="E22" i="1"/>
  <c r="D22" i="1"/>
  <c r="C22" i="1"/>
  <c r="F21" i="1"/>
  <c r="E21" i="1"/>
  <c r="D21" i="1"/>
  <c r="C21" i="1"/>
  <c r="F20" i="1"/>
  <c r="E20" i="1"/>
  <c r="D20" i="1"/>
  <c r="C20" i="1"/>
  <c r="F19" i="1"/>
  <c r="E19" i="1"/>
  <c r="D19" i="1"/>
  <c r="C19" i="1"/>
  <c r="F18" i="1"/>
  <c r="E18" i="1"/>
  <c r="D18" i="1"/>
  <c r="C18" i="1"/>
  <c r="F16" i="1"/>
  <c r="E16" i="1"/>
  <c r="D16" i="1"/>
  <c r="C16" i="1"/>
  <c r="C35" i="1" s="1"/>
  <c r="C14" i="1" s="1"/>
  <c r="F14" i="1"/>
  <c r="E14" i="1"/>
  <c r="D14" i="1"/>
</calcChain>
</file>

<file path=xl/sharedStrings.xml><?xml version="1.0" encoding="utf-8"?>
<sst xmlns="http://schemas.openxmlformats.org/spreadsheetml/2006/main" count="70" uniqueCount="64">
  <si>
    <t>Структура тарифів на постачання теплової енергії</t>
  </si>
  <si>
    <t>АКЦІОНЕРНЕ ТОВАРИСТВО "ОБЛТЕПЛОКОМУНЕНЕРГО" м. Мена</t>
  </si>
  <si>
    <t xml:space="preserve">Без ПДВ </t>
  </si>
  <si>
    <t>№ з/п</t>
  </si>
  <si>
    <t>Найменування показників</t>
  </si>
  <si>
    <t>Тарифи, грн/Гкал:</t>
  </si>
  <si>
    <t>Для потреб населення</t>
  </si>
  <si>
    <t>Для потреб релігійних організацій</t>
  </si>
  <si>
    <t>Для потреб бюджетних установ</t>
  </si>
  <si>
    <t>Для потреб інших споживачів (крім населення)</t>
  </si>
  <si>
    <t>І</t>
  </si>
  <si>
    <t xml:space="preserve">Тарифи на постачання теплової енергії </t>
  </si>
  <si>
    <t>ІІ</t>
  </si>
  <si>
    <t>Виробнича собівартість, у тому числі:</t>
  </si>
  <si>
    <t>1.1</t>
  </si>
  <si>
    <t>прямі матеріальні витрати</t>
  </si>
  <si>
    <t>1.2</t>
  </si>
  <si>
    <t>прямі витрати на оплату праці</t>
  </si>
  <si>
    <t>1.3</t>
  </si>
  <si>
    <t>інші прямі витрати, у тому числі:</t>
  </si>
  <si>
    <t>1.3.1</t>
  </si>
  <si>
    <t>відрахування  на соціальні заходи</t>
  </si>
  <si>
    <t>1.3.2</t>
  </si>
  <si>
    <t xml:space="preserve">амортизаційні відрахування </t>
  </si>
  <si>
    <t>1.3.3</t>
  </si>
  <si>
    <t>інші прямі витрати</t>
  </si>
  <si>
    <t>1.4</t>
  </si>
  <si>
    <t>загальновиробничі витрати, у тому числі:</t>
  </si>
  <si>
    <t>1.4.1</t>
  </si>
  <si>
    <t>витрати на оплату праці</t>
  </si>
  <si>
    <t>1.4.2</t>
  </si>
  <si>
    <t>1.4.3</t>
  </si>
  <si>
    <t>1.4.4</t>
  </si>
  <si>
    <t>інші витрати</t>
  </si>
  <si>
    <t>Адміністративні витрати, у тому числі:</t>
  </si>
  <si>
    <t>2.1</t>
  </si>
  <si>
    <t>2.2</t>
  </si>
  <si>
    <t>відрахування на соціальні заходи</t>
  </si>
  <si>
    <t>2.3</t>
  </si>
  <si>
    <t>2.4</t>
  </si>
  <si>
    <t>3</t>
  </si>
  <si>
    <t>Інші операційні витрати</t>
  </si>
  <si>
    <t>4</t>
  </si>
  <si>
    <t>Фінансові витрати</t>
  </si>
  <si>
    <t>5</t>
  </si>
  <si>
    <t>Повна собівартість</t>
  </si>
  <si>
    <t>6</t>
  </si>
  <si>
    <t>Витрати на відшкодування втрат</t>
  </si>
  <si>
    <t>7</t>
  </si>
  <si>
    <t>Розрахунковий прибуток, усього, у тому числі:</t>
  </si>
  <si>
    <t>7.1</t>
  </si>
  <si>
    <t>податок на прибуток</t>
  </si>
  <si>
    <t>7.2</t>
  </si>
  <si>
    <t>на розвиток виробництва (виробничі інвестиції)</t>
  </si>
  <si>
    <t>7.3</t>
  </si>
  <si>
    <t>інше використання прибутку</t>
  </si>
  <si>
    <t>8</t>
  </si>
  <si>
    <t>Річний обсяг реалізації теплової енергії власним споживачам, Гкал</t>
  </si>
  <si>
    <t xml:space="preserve">                                                                                                             Додаток 4</t>
  </si>
  <si>
    <t xml:space="preserve">                                                                        до рішення виконавчого комітету </t>
  </si>
  <si>
    <t xml:space="preserve">                                       Менської міської ради  від 11 вересня 2023 року № 243 </t>
  </si>
  <si>
    <t>та інвестицій Менської міської ради</t>
  </si>
  <si>
    <t>Сергій СКОРОХОД</t>
  </si>
  <si>
    <t>Начальник відділу економічного розвитку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</si>
</sst>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scheme val="minor"/>
    </font>
    <font>
      <sz val="10"/>
      <name val="Arial"/>
    </font>
    <font>
      <sz val="11"/>
      <name val="Times New Roman"/>
    </font>
    <font>
      <sz val="10"/>
      <name val="Times New Roman"/>
    </font>
    <font>
      <b/>
      <sz val="14"/>
      <name val="Times New Roman"/>
    </font>
    <font>
      <sz val="8"/>
      <name val="Times New Roman"/>
    </font>
    <font>
      <b/>
      <sz val="8"/>
      <name val="Times New Roman"/>
    </font>
    <font>
      <b/>
      <sz val="11"/>
      <name val="Times New Roman"/>
    </font>
    <font>
      <sz val="7"/>
      <name val="Times New Roman"/>
    </font>
    <font>
      <sz val="12"/>
      <name val="Times New Roman"/>
    </font>
    <font>
      <b/>
      <sz val="12"/>
      <name val="Times New Roman"/>
    </font>
    <font>
      <b/>
      <sz val="10"/>
      <name val="Times New Roman"/>
    </font>
    <font>
      <sz val="11"/>
      <color theme="1"/>
      <name val="Calibri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46">
    <xf numFmtId="0" fontId="0" fillId="0" borderId="0" xfId="0"/>
    <xf numFmtId="0" fontId="2" fillId="0" borderId="0" xfId="3" applyFont="1"/>
    <xf numFmtId="49" fontId="2" fillId="0" borderId="0" xfId="3" applyNumberFormat="1" applyFont="1"/>
    <xf numFmtId="0" fontId="2" fillId="0" borderId="0" xfId="4" applyFont="1"/>
    <xf numFmtId="0" fontId="3" fillId="0" borderId="0" xfId="2" applyFont="1" applyAlignment="1">
      <alignment vertical="center"/>
    </xf>
    <xf numFmtId="0" fontId="3" fillId="0" borderId="0" xfId="2" applyFont="1" applyAlignment="1">
      <alignment vertical="center" wrapText="1"/>
    </xf>
    <xf numFmtId="0" fontId="3" fillId="0" borderId="0" xfId="1" applyFont="1" applyAlignment="1">
      <alignment horizontal="left"/>
    </xf>
    <xf numFmtId="0" fontId="3" fillId="0" borderId="0" xfId="1" applyFont="1"/>
    <xf numFmtId="14" fontId="3" fillId="0" borderId="0" xfId="2" applyNumberFormat="1" applyFont="1" applyAlignment="1">
      <alignment vertical="center"/>
    </xf>
    <xf numFmtId="0" fontId="3" fillId="0" borderId="0" xfId="3" applyFont="1" applyAlignment="1">
      <alignment horizontal="right"/>
    </xf>
    <xf numFmtId="49" fontId="5" fillId="0" borderId="1" xfId="3" applyNumberFormat="1" applyFont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 wrapText="1"/>
    </xf>
    <xf numFmtId="0" fontId="5" fillId="0" borderId="1" xfId="6" applyFont="1" applyBorder="1" applyAlignment="1">
      <alignment horizontal="center" vertical="center" wrapText="1"/>
    </xf>
    <xf numFmtId="49" fontId="6" fillId="0" borderId="1" xfId="4" applyNumberFormat="1" applyFont="1" applyBorder="1" applyAlignment="1">
      <alignment horizontal="center" vertical="center" wrapText="1"/>
    </xf>
    <xf numFmtId="0" fontId="6" fillId="0" borderId="1" xfId="4" applyFont="1" applyBorder="1" applyAlignment="1">
      <alignment vertical="center" wrapText="1"/>
    </xf>
    <xf numFmtId="4" fontId="6" fillId="0" borderId="1" xfId="3" applyNumberFormat="1" applyFont="1" applyBorder="1" applyAlignment="1">
      <alignment horizontal="center" vertical="center" wrapText="1"/>
    </xf>
    <xf numFmtId="0" fontId="5" fillId="0" borderId="1" xfId="3" applyFont="1" applyBorder="1" applyAlignment="1">
      <alignment vertical="center" wrapText="1"/>
    </xf>
    <xf numFmtId="4" fontId="5" fillId="0" borderId="1" xfId="3" applyNumberFormat="1" applyFont="1" applyBorder="1" applyAlignment="1">
      <alignment horizontal="center" vertical="center" wrapText="1"/>
    </xf>
    <xf numFmtId="0" fontId="7" fillId="0" borderId="0" xfId="6" applyFont="1"/>
    <xf numFmtId="49" fontId="5" fillId="0" borderId="1" xfId="5" applyNumberFormat="1" applyFont="1" applyBorder="1" applyAlignment="1">
      <alignment horizontal="center" vertical="center" wrapText="1"/>
    </xf>
    <xf numFmtId="0" fontId="5" fillId="0" borderId="1" xfId="5" applyFont="1" applyBorder="1" applyAlignment="1">
      <alignment vertical="center" wrapText="1"/>
    </xf>
    <xf numFmtId="0" fontId="7" fillId="0" borderId="0" xfId="3" applyFont="1"/>
    <xf numFmtId="0" fontId="5" fillId="0" borderId="1" xfId="6" applyFont="1" applyBorder="1" applyAlignment="1">
      <alignment vertical="center" wrapText="1"/>
    </xf>
    <xf numFmtId="49" fontId="5" fillId="0" borderId="0" xfId="3" applyNumberFormat="1" applyFont="1" applyAlignment="1">
      <alignment horizontal="center" vertical="center" wrapText="1"/>
    </xf>
    <xf numFmtId="0" fontId="5" fillId="0" borderId="0" xfId="3" applyFont="1" applyAlignment="1">
      <alignment vertical="center" wrapText="1"/>
    </xf>
    <xf numFmtId="4" fontId="5" fillId="0" borderId="0" xfId="3" applyNumberFormat="1" applyFont="1" applyAlignment="1">
      <alignment horizontal="center" vertical="center" wrapText="1"/>
    </xf>
    <xf numFmtId="49" fontId="5" fillId="0" borderId="0" xfId="4" applyNumberFormat="1" applyFont="1" applyAlignment="1">
      <alignment horizontal="right" vertical="center" wrapText="1"/>
    </xf>
    <xf numFmtId="0" fontId="5" fillId="0" borderId="4" xfId="4" applyFont="1" applyBorder="1" applyAlignment="1">
      <alignment vertical="center" wrapText="1"/>
    </xf>
    <xf numFmtId="0" fontId="2" fillId="0" borderId="0" xfId="7" applyFont="1" applyAlignment="1">
      <alignment horizontal="center" vertical="center" wrapText="1"/>
    </xf>
    <xf numFmtId="0" fontId="2" fillId="0" borderId="4" xfId="7" applyFont="1" applyBorder="1" applyAlignment="1">
      <alignment horizontal="center" vertical="center" wrapText="1"/>
    </xf>
    <xf numFmtId="0" fontId="5" fillId="0" borderId="0" xfId="4" applyFont="1" applyAlignment="1">
      <alignment horizontal="left" vertical="center" wrapText="1"/>
    </xf>
    <xf numFmtId="0" fontId="8" fillId="0" borderId="4" xfId="4" applyFont="1" applyBorder="1" applyAlignment="1">
      <alignment vertical="center" wrapText="1"/>
    </xf>
    <xf numFmtId="0" fontId="9" fillId="0" borderId="0" xfId="3" applyFont="1"/>
    <xf numFmtId="0" fontId="10" fillId="0" borderId="0" xfId="8" applyFont="1" applyAlignment="1">
      <alignment wrapText="1"/>
    </xf>
    <xf numFmtId="0" fontId="3" fillId="0" borderId="0" xfId="7" applyFont="1" applyAlignment="1">
      <alignment horizontal="center" vertical="center" wrapText="1"/>
    </xf>
    <xf numFmtId="0" fontId="11" fillId="0" borderId="0" xfId="8" applyFont="1" applyAlignment="1">
      <alignment wrapText="1"/>
    </xf>
    <xf numFmtId="0" fontId="3" fillId="0" borderId="0" xfId="4" applyFont="1" applyAlignment="1">
      <alignment horizontal="center" vertical="center" wrapText="1"/>
    </xf>
    <xf numFmtId="0" fontId="4" fillId="0" borderId="0" xfId="3" applyFont="1" applyAlignment="1">
      <alignment horizontal="center" vertical="center" wrapText="1"/>
    </xf>
    <xf numFmtId="2" fontId="4" fillId="0" borderId="0" xfId="6" applyNumberFormat="1" applyFont="1" applyAlignment="1">
      <alignment horizontal="center" vertical="center" wrapText="1"/>
    </xf>
    <xf numFmtId="49" fontId="5" fillId="0" borderId="1" xfId="3" applyNumberFormat="1" applyFont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 wrapText="1"/>
    </xf>
    <xf numFmtId="0" fontId="5" fillId="0" borderId="2" xfId="4" applyFont="1" applyBorder="1" applyAlignment="1">
      <alignment horizontal="center" vertical="center" wrapText="1"/>
    </xf>
    <xf numFmtId="0" fontId="5" fillId="0" borderId="3" xfId="4" applyFont="1" applyBorder="1" applyAlignment="1">
      <alignment horizontal="center" vertical="center" wrapText="1"/>
    </xf>
    <xf numFmtId="0" fontId="6" fillId="0" borderId="1" xfId="4" applyFont="1" applyBorder="1" applyAlignment="1">
      <alignment horizontal="center" vertical="center" wrapText="1"/>
    </xf>
    <xf numFmtId="0" fontId="13" fillId="0" borderId="0" xfId="3" applyFont="1"/>
    <xf numFmtId="0" fontId="14" fillId="0" borderId="0" xfId="3" applyFont="1"/>
  </cellXfs>
  <cellStyles count="9">
    <cellStyle name="Звичайний" xfId="0" builtinId="0"/>
    <cellStyle name="Обычный 19" xfId="1" xr:uid="{00000000-0005-0000-0000-000001000000}"/>
    <cellStyle name="Обычный 2 15" xfId="2" xr:uid="{00000000-0005-0000-0000-000002000000}"/>
    <cellStyle name="Обычный 3 11 2 2 2" xfId="3" xr:uid="{00000000-0005-0000-0000-000003000000}"/>
    <cellStyle name="Обычный 3 11 3 2" xfId="4" xr:uid="{00000000-0005-0000-0000-000004000000}"/>
    <cellStyle name="Обычный 3 11 3 2 2" xfId="5" xr:uid="{00000000-0005-0000-0000-000005000000}"/>
    <cellStyle name="Обычный 3 11 3 3 2" xfId="6" xr:uid="{00000000-0005-0000-0000-000006000000}"/>
    <cellStyle name="Обычный 4 2 3" xfId="7" xr:uid="{00000000-0005-0000-0000-000007000000}"/>
    <cellStyle name="Обычный 4 6 2 2 2" xfId="8" xr:uid="{00000000-0005-0000-0000-000008000000}"/>
  </cellStyles>
  <dxfs count="1">
    <dxf>
      <fill>
        <patternFill patternType="solid">
          <fgColor rgb="FF01EFC7"/>
          <bgColor rgb="FF01EFC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her\Downloads\11%20&#1052;&#1077;&#1085;&#1072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ІНСТРУКЦІЯ"/>
      <sheetName val="1_Елементи витрат"/>
      <sheetName val="Загальновиробничі"/>
      <sheetName val="Адміністративні"/>
      <sheetName val="відст заг вир та адм"/>
      <sheetName val="4_Структура пл.соб."/>
      <sheetName val="2_ФОП"/>
      <sheetName val="5_Розрахунок тарифів"/>
      <sheetName val="Д2"/>
      <sheetName val="Д3"/>
      <sheetName val="Д4"/>
      <sheetName val="Д5"/>
      <sheetName val="Д7"/>
      <sheetName val="Д8"/>
      <sheetName val="Д9"/>
      <sheetName val="Вода  Техн."/>
      <sheetName val="Пелети"/>
      <sheetName val="Втрати"/>
      <sheetName val="Транс.ін.мережами"/>
      <sheetName val="Послуга"/>
      <sheetName val="Всі тарифи"/>
      <sheetName val="Додаток 1 Структури"/>
      <sheetName val="Додаток 2 Структури"/>
      <sheetName val="Додаток 3 Структури"/>
      <sheetName val="Додаток 4 Структури"/>
      <sheetName val="Додаток 5 Структури"/>
      <sheetName val="Додаток 1 на 1 Гка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1">
          <cell r="L11">
            <v>2130.6676785457294</v>
          </cell>
        </row>
      </sheetData>
      <sheetData sheetId="9">
        <row r="12">
          <cell r="K12">
            <v>281.77222551503576</v>
          </cell>
        </row>
      </sheetData>
      <sheetData sheetId="10">
        <row r="12">
          <cell r="K12">
            <v>23.334003615490087</v>
          </cell>
          <cell r="O12">
            <v>0</v>
          </cell>
          <cell r="W12">
            <v>35.685170451985584</v>
          </cell>
          <cell r="AA12">
            <v>4.7750303697824581</v>
          </cell>
        </row>
        <row r="14">
          <cell r="K14">
            <v>5.1334807954078183</v>
          </cell>
          <cell r="O14">
            <v>0</v>
          </cell>
          <cell r="W14">
            <v>7.8507374994368284</v>
          </cell>
          <cell r="AA14">
            <v>1.0505066813521406</v>
          </cell>
        </row>
        <row r="15">
          <cell r="K15">
            <v>0.42279715464918494</v>
          </cell>
          <cell r="O15">
            <v>0</v>
          </cell>
          <cell r="W15">
            <v>0.64659236275488108</v>
          </cell>
          <cell r="AA15">
            <v>8.6520482595933881E-2</v>
          </cell>
        </row>
        <row r="16">
          <cell r="K16">
            <v>0.58080246203934072</v>
          </cell>
          <cell r="O16">
            <v>0</v>
          </cell>
          <cell r="W16">
            <v>0.88823312099977347</v>
          </cell>
          <cell r="AA16">
            <v>0.11885441696088576</v>
          </cell>
        </row>
        <row r="18">
          <cell r="K18">
            <v>6.9342557251271364E-2</v>
          </cell>
          <cell r="O18">
            <v>0</v>
          </cell>
          <cell r="W18">
            <v>0.10604699544340135</v>
          </cell>
          <cell r="AA18">
            <v>1.4190141659761853E-2</v>
          </cell>
        </row>
        <row r="19">
          <cell r="K19">
            <v>1.5255362595279702E-2</v>
          </cell>
          <cell r="O19">
            <v>0</v>
          </cell>
          <cell r="W19">
            <v>2.3330338997548297E-2</v>
          </cell>
          <cell r="AA19">
            <v>3.1218311651476077E-3</v>
          </cell>
        </row>
        <row r="20">
          <cell r="K20">
            <v>6.0427612630638294E-4</v>
          </cell>
          <cell r="O20">
            <v>0</v>
          </cell>
          <cell r="W20">
            <v>9.2413187735147003E-4</v>
          </cell>
          <cell r="AA20">
            <v>1.2365802724621184E-4</v>
          </cell>
        </row>
        <row r="21">
          <cell r="K21">
            <v>0.32120640299847991</v>
          </cell>
          <cell r="O21">
            <v>0</v>
          </cell>
          <cell r="W21">
            <v>0.49122754200915492</v>
          </cell>
          <cell r="AA21">
            <v>6.5731125895092599E-2</v>
          </cell>
        </row>
        <row r="23">
          <cell r="K23">
            <v>0.47272264348966664</v>
          </cell>
          <cell r="O23">
            <v>0</v>
          </cell>
          <cell r="W23">
            <v>0.7229444371150906</v>
          </cell>
          <cell r="AA23">
            <v>9.6737148769812362E-2</v>
          </cell>
        </row>
        <row r="24">
          <cell r="K24">
            <v>0.10399898156772669</v>
          </cell>
          <cell r="O24">
            <v>0</v>
          </cell>
          <cell r="W24">
            <v>0.15904777616531995</v>
          </cell>
          <cell r="AA24">
            <v>2.1282172729358725E-2</v>
          </cell>
        </row>
        <row r="25">
          <cell r="K25">
            <v>1.2845573054110118E-2</v>
          </cell>
          <cell r="O25">
            <v>0</v>
          </cell>
          <cell r="W25">
            <v>1.9644998412747732E-2</v>
          </cell>
          <cell r="AA25">
            <v>2.628695977826809E-3</v>
          </cell>
        </row>
        <row r="26">
          <cell r="K26">
            <v>0.19202665574677771</v>
          </cell>
          <cell r="O26">
            <v>0</v>
          </cell>
          <cell r="W26">
            <v>0.29367030427215424</v>
          </cell>
          <cell r="AA26">
            <v>3.9296004582339492E-2</v>
          </cell>
        </row>
        <row r="27">
          <cell r="K27">
            <v>0</v>
          </cell>
          <cell r="O27">
            <v>0</v>
          </cell>
          <cell r="W27">
            <v>0</v>
          </cell>
          <cell r="AA27">
            <v>0</v>
          </cell>
        </row>
        <row r="28">
          <cell r="K28">
            <v>0</v>
          </cell>
          <cell r="O28">
            <v>0</v>
          </cell>
          <cell r="W28">
            <v>0</v>
          </cell>
          <cell r="AA28">
            <v>0</v>
          </cell>
        </row>
        <row r="30">
          <cell r="K30">
            <v>0</v>
          </cell>
          <cell r="O30">
            <v>0</v>
          </cell>
          <cell r="W30">
            <v>0</v>
          </cell>
          <cell r="AA30">
            <v>0</v>
          </cell>
        </row>
        <row r="32">
          <cell r="K32">
            <v>0.26920176585365874</v>
          </cell>
          <cell r="O32">
            <v>0</v>
          </cell>
          <cell r="W32">
            <v>0.41169573658536596</v>
          </cell>
          <cell r="AA32">
            <v>5.5088956097560982E-2</v>
          </cell>
        </row>
        <row r="35">
          <cell r="K35">
            <v>0</v>
          </cell>
          <cell r="O35">
            <v>0</v>
          </cell>
          <cell r="W35">
            <v>0</v>
          </cell>
          <cell r="AA35">
            <v>0</v>
          </cell>
        </row>
        <row r="36">
          <cell r="K36">
            <v>1.2263636000000002</v>
          </cell>
          <cell r="O36">
            <v>0</v>
          </cell>
          <cell r="W36">
            <v>1.8755028</v>
          </cell>
          <cell r="AA36">
            <v>0.25096080000000004</v>
          </cell>
        </row>
        <row r="40">
          <cell r="K40">
            <v>1782.567805835047</v>
          </cell>
          <cell r="O40">
            <v>0</v>
          </cell>
          <cell r="W40">
            <v>2726.1175168078657</v>
          </cell>
          <cell r="AA40">
            <v>364.78161010519131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>
        <row r="13">
          <cell r="C13">
            <v>1869.3032135260078</v>
          </cell>
        </row>
      </sheetData>
      <sheetData sheetId="23">
        <row r="14">
          <cell r="C14">
            <v>755.64512289905667</v>
          </cell>
        </row>
      </sheetData>
      <sheetData sheetId="24">
        <row r="14">
          <cell r="C14">
            <v>18.038389193956526</v>
          </cell>
        </row>
      </sheetData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7"/>
  <sheetViews>
    <sheetView tabSelected="1" view="pageLayout" topLeftCell="A37" zoomScaleNormal="100" workbookViewId="0">
      <selection activeCell="E46" sqref="E46"/>
    </sheetView>
  </sheetViews>
  <sheetFormatPr defaultColWidth="9.109375" defaultRowHeight="13.8" x14ac:dyDescent="0.25"/>
  <cols>
    <col min="1" max="1" width="4.88671875" style="1" bestFit="1" customWidth="1"/>
    <col min="2" max="2" width="32.6640625" style="1" bestFit="1" customWidth="1"/>
    <col min="3" max="3" width="9.33203125" style="1" bestFit="1" customWidth="1"/>
    <col min="4" max="5" width="9.44140625" style="1" bestFit="1" customWidth="1"/>
    <col min="6" max="6" width="9.109375" style="1" bestFit="1"/>
    <col min="7" max="7" width="4.109375" style="1" bestFit="1" customWidth="1"/>
    <col min="8" max="8" width="9.109375" style="1" bestFit="1"/>
    <col min="9" max="16384" width="9.109375" style="1"/>
  </cols>
  <sheetData>
    <row r="1" spans="1:8" x14ac:dyDescent="0.25">
      <c r="A1" s="2"/>
      <c r="B1" s="3" t="s">
        <v>58</v>
      </c>
      <c r="C1" s="4"/>
      <c r="D1" s="4"/>
    </row>
    <row r="2" spans="1:8" x14ac:dyDescent="0.25">
      <c r="A2" s="2"/>
      <c r="B2" s="3" t="s">
        <v>59</v>
      </c>
      <c r="C2" s="5"/>
    </row>
    <row r="3" spans="1:8" x14ac:dyDescent="0.25">
      <c r="A3" s="2"/>
      <c r="B3" s="3" t="s">
        <v>60</v>
      </c>
      <c r="C3" s="5"/>
    </row>
    <row r="4" spans="1:8" x14ac:dyDescent="0.25">
      <c r="A4" s="2"/>
      <c r="B4" s="3"/>
      <c r="C4" s="6"/>
    </row>
    <row r="5" spans="1:8" x14ac:dyDescent="0.25">
      <c r="A5" s="2"/>
      <c r="C5" s="7"/>
      <c r="D5" s="8"/>
    </row>
    <row r="6" spans="1:8" x14ac:dyDescent="0.25">
      <c r="A6" s="2"/>
    </row>
    <row r="7" spans="1:8" x14ac:dyDescent="0.25">
      <c r="A7" s="2"/>
    </row>
    <row r="8" spans="1:8" ht="19.5" customHeight="1" x14ac:dyDescent="0.25">
      <c r="A8" s="37" t="s">
        <v>0</v>
      </c>
      <c r="B8" s="37"/>
      <c r="C8" s="37"/>
      <c r="D8" s="37"/>
      <c r="E8" s="37"/>
      <c r="F8" s="37"/>
    </row>
    <row r="9" spans="1:8" ht="48" customHeight="1" x14ac:dyDescent="0.25">
      <c r="A9" s="38" t="s">
        <v>1</v>
      </c>
      <c r="B9" s="38"/>
      <c r="C9" s="38"/>
      <c r="D9" s="38"/>
      <c r="E9" s="38"/>
      <c r="F9" s="38"/>
    </row>
    <row r="10" spans="1:8" x14ac:dyDescent="0.25">
      <c r="A10" s="2"/>
      <c r="F10" s="9" t="s">
        <v>2</v>
      </c>
    </row>
    <row r="11" spans="1:8" ht="15" customHeight="1" x14ac:dyDescent="0.25">
      <c r="A11" s="39" t="s">
        <v>3</v>
      </c>
      <c r="B11" s="40" t="s">
        <v>4</v>
      </c>
      <c r="C11" s="41" t="s">
        <v>5</v>
      </c>
      <c r="D11" s="41"/>
      <c r="E11" s="41"/>
      <c r="F11" s="42"/>
    </row>
    <row r="12" spans="1:8" ht="51" x14ac:dyDescent="0.25">
      <c r="A12" s="39"/>
      <c r="B12" s="40"/>
      <c r="C12" s="12" t="s">
        <v>6</v>
      </c>
      <c r="D12" s="12" t="s">
        <v>7</v>
      </c>
      <c r="E12" s="12" t="s">
        <v>8</v>
      </c>
      <c r="F12" s="12" t="s">
        <v>9</v>
      </c>
    </row>
    <row r="13" spans="1:8" ht="11.25" customHeight="1" x14ac:dyDescent="0.25">
      <c r="A13" s="11">
        <v>1</v>
      </c>
      <c r="B13" s="11">
        <v>2</v>
      </c>
      <c r="C13" s="11">
        <v>4</v>
      </c>
      <c r="D13" s="11">
        <v>5</v>
      </c>
      <c r="E13" s="11">
        <v>6</v>
      </c>
      <c r="F13" s="11">
        <v>7</v>
      </c>
    </row>
    <row r="14" spans="1:8" x14ac:dyDescent="0.25">
      <c r="A14" s="13" t="s">
        <v>10</v>
      </c>
      <c r="B14" s="14" t="s">
        <v>11</v>
      </c>
      <c r="C14" s="15">
        <f t="shared" ref="C14:F14" si="0">C35+C36+C37</f>
        <v>18.038389193956526</v>
      </c>
      <c r="D14" s="15">
        <f t="shared" si="0"/>
        <v>0</v>
      </c>
      <c r="E14" s="15">
        <f t="shared" si="0"/>
        <v>18.038389098367325</v>
      </c>
      <c r="F14" s="15">
        <f t="shared" si="0"/>
        <v>18.038388732639465</v>
      </c>
    </row>
    <row r="15" spans="1:8" x14ac:dyDescent="0.25">
      <c r="A15" s="13" t="s">
        <v>12</v>
      </c>
      <c r="B15" s="43" t="s">
        <v>0</v>
      </c>
      <c r="C15" s="43"/>
      <c r="D15" s="43"/>
      <c r="E15" s="43"/>
      <c r="F15" s="43"/>
    </row>
    <row r="16" spans="1:8" x14ac:dyDescent="0.25">
      <c r="A16" s="10">
        <v>1</v>
      </c>
      <c r="B16" s="16" t="s">
        <v>13</v>
      </c>
      <c r="C16" s="17">
        <f>C17+C18+C23+C19</f>
        <v>16.760929109544644</v>
      </c>
      <c r="D16" s="17">
        <f>D17+D18+D23+D19</f>
        <v>0</v>
      </c>
      <c r="E16" s="17">
        <f>E17+E18+E23+E19</f>
        <v>16.760929109544648</v>
      </c>
      <c r="F16" s="17">
        <f>F17+F18+F23+F19</f>
        <v>16.760929109544648</v>
      </c>
      <c r="H16" s="18"/>
    </row>
    <row r="17" spans="1:8" x14ac:dyDescent="0.25">
      <c r="A17" s="10" t="s">
        <v>14</v>
      </c>
      <c r="B17" s="16" t="s">
        <v>15</v>
      </c>
      <c r="C17" s="17">
        <v>0</v>
      </c>
      <c r="D17" s="17">
        <v>0</v>
      </c>
      <c r="E17" s="17">
        <v>0</v>
      </c>
      <c r="F17" s="17">
        <v>0</v>
      </c>
      <c r="H17" s="18"/>
    </row>
    <row r="18" spans="1:8" x14ac:dyDescent="0.25">
      <c r="A18" s="10" t="s">
        <v>16</v>
      </c>
      <c r="B18" s="16" t="s">
        <v>17</v>
      </c>
      <c r="C18" s="17">
        <f>IF($C$41=0,0,[1]Д4!K12/$C$41*1000)</f>
        <v>13.090107169617164</v>
      </c>
      <c r="D18" s="17">
        <f>IF(D41=0,0,[1]Д4!O12/$D$41*1000)</f>
        <v>0</v>
      </c>
      <c r="E18" s="17">
        <f>IF($E$41=0,0,[1]Д4!W12/$E$41*1000)</f>
        <v>13.090107169617164</v>
      </c>
      <c r="F18" s="17">
        <f>IF($F$41=0,0,[1]Д4!AA12/$F$41*1000)</f>
        <v>13.090107169617166</v>
      </c>
      <c r="H18" s="18"/>
    </row>
    <row r="19" spans="1:8" x14ac:dyDescent="0.25">
      <c r="A19" s="10" t="s">
        <v>18</v>
      </c>
      <c r="B19" s="16" t="s">
        <v>19</v>
      </c>
      <c r="C19" s="17">
        <f>SUM(C20:C22)</f>
        <v>3.4428313986190378</v>
      </c>
      <c r="D19" s="17">
        <f>SUM(D20:D22)</f>
        <v>0</v>
      </c>
      <c r="E19" s="17">
        <f>SUM(E20:E22)</f>
        <v>3.4428313986190382</v>
      </c>
      <c r="F19" s="17">
        <f>SUM(F20:F22)</f>
        <v>3.4428313986190382</v>
      </c>
      <c r="H19" s="18"/>
    </row>
    <row r="20" spans="1:8" x14ac:dyDescent="0.25">
      <c r="A20" s="10" t="s">
        <v>20</v>
      </c>
      <c r="B20" s="16" t="s">
        <v>21</v>
      </c>
      <c r="C20" s="17">
        <f>IF($C$41=0,0,[1]Д4!K14/$C$41*1000)</f>
        <v>2.8798235773157757</v>
      </c>
      <c r="D20" s="17">
        <f>IF(D41=0,0,[1]Д4!O14/$D$41*1000)</f>
        <v>0</v>
      </c>
      <c r="E20" s="17">
        <f>IF($E$41=0,0,[1]Д4!W14/$E$41*1000)</f>
        <v>2.8798235773157761</v>
      </c>
      <c r="F20" s="17">
        <f>IF($F$41=0,0,[1]Д4!AA14/$F$41*1000)</f>
        <v>2.8798235773157761</v>
      </c>
      <c r="H20" s="18"/>
    </row>
    <row r="21" spans="1:8" x14ac:dyDescent="0.25">
      <c r="A21" s="10" t="s">
        <v>22</v>
      </c>
      <c r="B21" s="16" t="s">
        <v>23</v>
      </c>
      <c r="C21" s="17">
        <f>IF($C$41=0,0,[1]Д4!K15/$C$41*1000)</f>
        <v>0.23718433221176954</v>
      </c>
      <c r="D21" s="17">
        <f>IF(D41=0,0,[1]Д4!O15/$D$41*1000)</f>
        <v>0</v>
      </c>
      <c r="E21" s="17">
        <f>IF($E$41=0,0,[1]Д4!W15/$E$41*1000)</f>
        <v>0.23718433221176954</v>
      </c>
      <c r="F21" s="17">
        <f>IF($F$41=0,0,[1]Д4!AA15/$F$41*1000)</f>
        <v>0.23718433221176952</v>
      </c>
      <c r="H21" s="18"/>
    </row>
    <row r="22" spans="1:8" x14ac:dyDescent="0.25">
      <c r="A22" s="10" t="s">
        <v>24</v>
      </c>
      <c r="B22" s="16" t="s">
        <v>25</v>
      </c>
      <c r="C22" s="17">
        <f>IF($C$41=0,0,[1]Д4!K16/$C$41*1000)</f>
        <v>0.32582348909149222</v>
      </c>
      <c r="D22" s="17">
        <f>IF(D41=0,0,[1]Д4!O16/$D$41*1000)</f>
        <v>0</v>
      </c>
      <c r="E22" s="17">
        <f>IF($E$41=0,0,[1]Д4!W16/$E$41*1000)</f>
        <v>0.32582348909149222</v>
      </c>
      <c r="F22" s="17">
        <f>IF($F$41=0,0,[1]Д4!AA16/$F$41*1000)</f>
        <v>0.32582348909149222</v>
      </c>
      <c r="H22" s="18"/>
    </row>
    <row r="23" spans="1:8" x14ac:dyDescent="0.25">
      <c r="A23" s="10" t="s">
        <v>26</v>
      </c>
      <c r="B23" s="16" t="s">
        <v>27</v>
      </c>
      <c r="C23" s="17">
        <f>SUM(C24:C27)</f>
        <v>0.22799054130844382</v>
      </c>
      <c r="D23" s="17">
        <f>SUM(D24:D27)</f>
        <v>0</v>
      </c>
      <c r="E23" s="17">
        <f>SUM(E24:E27)</f>
        <v>0.22799054130844382</v>
      </c>
      <c r="F23" s="17">
        <f>SUM(F24:F27)</f>
        <v>0.22799054130844382</v>
      </c>
      <c r="H23" s="18"/>
    </row>
    <row r="24" spans="1:8" x14ac:dyDescent="0.25">
      <c r="A24" s="10" t="s">
        <v>28</v>
      </c>
      <c r="B24" s="16" t="s">
        <v>29</v>
      </c>
      <c r="C24" s="17">
        <f>IF($C$41=0,0,[1]Д4!K18/$C$41*1000)</f>
        <v>3.8900375640290287E-2</v>
      </c>
      <c r="D24" s="17">
        <f>IF(D41=0,0,[1]Д4!O18/$D$41*1000)</f>
        <v>0</v>
      </c>
      <c r="E24" s="17">
        <f>IF($E$41=0,0,[1]Д4!W18/$E$41*1000)</f>
        <v>3.8900375640290287E-2</v>
      </c>
      <c r="F24" s="17">
        <f>IF($F$41=0,0,[1]Д4!AA18/$F$41*1000)</f>
        <v>3.8900375640290287E-2</v>
      </c>
      <c r="H24" s="18"/>
    </row>
    <row r="25" spans="1:8" x14ac:dyDescent="0.25">
      <c r="A25" s="10" t="s">
        <v>30</v>
      </c>
      <c r="B25" s="16" t="s">
        <v>21</v>
      </c>
      <c r="C25" s="17">
        <f>IF($C$41=0,0,[1]Д4!K19/$C$41*1000)</f>
        <v>8.5580826408638636E-3</v>
      </c>
      <c r="D25" s="17">
        <f>IF(D41=0,0,[1]Д4!O19/$D$41*1000)</f>
        <v>0</v>
      </c>
      <c r="E25" s="17">
        <f>IF($E$41=0,0,[1]Д4!W19/$E$41*1000)</f>
        <v>8.5580826408638636E-3</v>
      </c>
      <c r="F25" s="17">
        <f>IF($F$41=0,0,[1]Д4!AA19/$F$41*1000)</f>
        <v>8.5580826408638636E-3</v>
      </c>
      <c r="H25" s="18"/>
    </row>
    <row r="26" spans="1:8" x14ac:dyDescent="0.25">
      <c r="A26" s="10" t="s">
        <v>31</v>
      </c>
      <c r="B26" s="16" t="s">
        <v>23</v>
      </c>
      <c r="C26" s="17">
        <f>IF($C$41=0,0,[1]Д4!K20/$C$41*1000)</f>
        <v>3.3899194427743448E-4</v>
      </c>
      <c r="D26" s="17">
        <f>IF(D41=0,0,[1]Д4!O20/$D$41*1000)</f>
        <v>0</v>
      </c>
      <c r="E26" s="17">
        <f>IF($E$41=0,0,[1]Д4!W20/$E$41*1000)</f>
        <v>3.3899194427743448E-4</v>
      </c>
      <c r="F26" s="17">
        <f>IF($F$41=0,0,[1]Д4!AA20/$F$41*1000)</f>
        <v>3.3899194427743448E-4</v>
      </c>
      <c r="H26" s="18"/>
    </row>
    <row r="27" spans="1:8" x14ac:dyDescent="0.25">
      <c r="A27" s="10" t="s">
        <v>32</v>
      </c>
      <c r="B27" s="16" t="s">
        <v>33</v>
      </c>
      <c r="C27" s="17">
        <f>IF($C$41=0,0,[1]Д4!K21/$C$41*1000)</f>
        <v>0.18019309108301224</v>
      </c>
      <c r="D27" s="17">
        <f>IF(D41=0,0,[1]Д4!O21/$D$41*1000)</f>
        <v>0</v>
      </c>
      <c r="E27" s="17">
        <f>IF($E$41=0,0,[1]Д4!W21/$E$41*1000)</f>
        <v>0.18019309108301224</v>
      </c>
      <c r="F27" s="17">
        <f>IF($F$41=0,0,[1]Д4!AA21/$F$41*1000)</f>
        <v>0.18019309108301224</v>
      </c>
      <c r="H27" s="18"/>
    </row>
    <row r="28" spans="1:8" x14ac:dyDescent="0.25">
      <c r="A28" s="10">
        <v>2</v>
      </c>
      <c r="B28" s="16" t="s">
        <v>34</v>
      </c>
      <c r="C28" s="17">
        <f>SUM(C29:C32)</f>
        <v>0.43846514634664469</v>
      </c>
      <c r="D28" s="17">
        <f>SUM(D29:D32)</f>
        <v>0</v>
      </c>
      <c r="E28" s="17">
        <f>SUM(E29:E32)</f>
        <v>0.43846514634664469</v>
      </c>
      <c r="F28" s="17">
        <f>SUM(F29:F32)</f>
        <v>0.43846514634664469</v>
      </c>
      <c r="H28" s="18"/>
    </row>
    <row r="29" spans="1:8" x14ac:dyDescent="0.25">
      <c r="A29" s="10" t="s">
        <v>35</v>
      </c>
      <c r="B29" s="16" t="s">
        <v>29</v>
      </c>
      <c r="C29" s="17">
        <f>IF($C$41=0,0,[1]Д4!K23/$C$41*1000)</f>
        <v>0.26519195620063324</v>
      </c>
      <c r="D29" s="17">
        <f>IF(D41=0,0,[1]Д4!O23/$D$41*1000)</f>
        <v>0</v>
      </c>
      <c r="E29" s="17">
        <f>IF($E$41=0,0,[1]Д4!W23/$E$41*1000)</f>
        <v>0.26519195620063324</v>
      </c>
      <c r="F29" s="17">
        <f>IF($F$41=0,0,[1]Д4!AA23/$F$41*1000)</f>
        <v>0.26519195620063324</v>
      </c>
      <c r="H29" s="18"/>
    </row>
    <row r="30" spans="1:8" x14ac:dyDescent="0.25">
      <c r="A30" s="10" t="s">
        <v>36</v>
      </c>
      <c r="B30" s="16" t="s">
        <v>37</v>
      </c>
      <c r="C30" s="17">
        <f>IF($C$41=0,0,[1]Д4!K24/$C$41*1000)</f>
        <v>5.8342230364139325E-2</v>
      </c>
      <c r="D30" s="17">
        <f>IF(D41=0,0,[1]Д4!O24/$D$41*1000)</f>
        <v>0</v>
      </c>
      <c r="E30" s="17">
        <f>IF($E$41=0,0,[1]Д4!W24/$E$41*1000)</f>
        <v>5.8342230364139325E-2</v>
      </c>
      <c r="F30" s="17">
        <f>IF($F$41=0,0,[1]Д4!AA24/$F$41*1000)</f>
        <v>5.8342230364139325E-2</v>
      </c>
      <c r="H30" s="18"/>
    </row>
    <row r="31" spans="1:8" x14ac:dyDescent="0.25">
      <c r="A31" s="10" t="s">
        <v>38</v>
      </c>
      <c r="B31" s="16" t="s">
        <v>23</v>
      </c>
      <c r="C31" s="17">
        <f>IF($C$41=0,0,[1]Д4!K25/$C$41*1000)</f>
        <v>7.2062184743051545E-3</v>
      </c>
      <c r="D31" s="17">
        <f>IF(D41=0,0,[1]Д4!O25/$D$41*1000)</f>
        <v>0</v>
      </c>
      <c r="E31" s="17">
        <f>IF($E$41=0,0,[1]Д4!W25/$E$41*1000)</f>
        <v>7.2062184743051537E-3</v>
      </c>
      <c r="F31" s="17">
        <f>IF($F$41=0,0,[1]Д4!AA25/$F$41*1000)</f>
        <v>7.2062184743051537E-3</v>
      </c>
      <c r="H31" s="18"/>
    </row>
    <row r="32" spans="1:8" x14ac:dyDescent="0.25">
      <c r="A32" s="10" t="s">
        <v>39</v>
      </c>
      <c r="B32" s="16" t="s">
        <v>33</v>
      </c>
      <c r="C32" s="17">
        <f>IF($C$41=0,0,[1]Д4!K26/$C$41*1000)</f>
        <v>0.10772474130756697</v>
      </c>
      <c r="D32" s="17">
        <f>IF(D41=0,0,[1]Д4!O26/$D$41*1000)</f>
        <v>0</v>
      </c>
      <c r="E32" s="17">
        <f>IF($E$41=0,0,[1]Д4!W26/$E$41*1000)</f>
        <v>0.10772474130756698</v>
      </c>
      <c r="F32" s="17">
        <f>IF($F$41=0,0,[1]Д4!AA26/$F$41*1000)</f>
        <v>0.10772474130756697</v>
      </c>
      <c r="H32" s="18"/>
    </row>
    <row r="33" spans="1:8" x14ac:dyDescent="0.25">
      <c r="A33" s="19" t="s">
        <v>40</v>
      </c>
      <c r="B33" s="20" t="s">
        <v>41</v>
      </c>
      <c r="C33" s="17">
        <f>IF($C$41=0,0,[1]Д4!K27/$C$41*1000)</f>
        <v>0</v>
      </c>
      <c r="D33" s="17">
        <f>IF(D42=0,0,[1]Д4!O27/$D$41*1000)</f>
        <v>0</v>
      </c>
      <c r="E33" s="17">
        <f>IF($E$41=0,0,[1]Д4!W27/$E$41*1000)</f>
        <v>0</v>
      </c>
      <c r="F33" s="17">
        <f>IF($F$41=0,0,[1]Д4!AA27/$F$41*1000)</f>
        <v>0</v>
      </c>
      <c r="H33" s="18"/>
    </row>
    <row r="34" spans="1:8" x14ac:dyDescent="0.25">
      <c r="A34" s="10" t="s">
        <v>42</v>
      </c>
      <c r="B34" s="16" t="s">
        <v>43</v>
      </c>
      <c r="C34" s="17">
        <f>IF($C$41=0,0,[1]Д4!K28/$C$41*1000)</f>
        <v>0</v>
      </c>
      <c r="D34" s="17">
        <f>IF(D43=0,0,[1]Д4!O28/$D$41*1000)</f>
        <v>0</v>
      </c>
      <c r="E34" s="17">
        <f>IF($E$41=0,0,[1]Д4!W28/$E$41*1000)</f>
        <v>0</v>
      </c>
      <c r="F34" s="17">
        <f>IF($F$41=0,0,[1]Д4!AA28/$F$41*1000)</f>
        <v>0</v>
      </c>
      <c r="H34" s="18"/>
    </row>
    <row r="35" spans="1:8" s="21" customFormat="1" x14ac:dyDescent="0.25">
      <c r="A35" s="10" t="s">
        <v>44</v>
      </c>
      <c r="B35" s="22" t="s">
        <v>45</v>
      </c>
      <c r="C35" s="17">
        <f t="shared" ref="C35:F35" si="1">C16+C28+C33+C34</f>
        <v>17.199394255891288</v>
      </c>
      <c r="D35" s="17">
        <f t="shared" si="1"/>
        <v>0</v>
      </c>
      <c r="E35" s="17">
        <f t="shared" si="1"/>
        <v>17.199394255891292</v>
      </c>
      <c r="F35" s="17">
        <f t="shared" si="1"/>
        <v>17.199394255891292</v>
      </c>
      <c r="H35" s="18"/>
    </row>
    <row r="36" spans="1:8" x14ac:dyDescent="0.25">
      <c r="A36" s="10" t="s">
        <v>46</v>
      </c>
      <c r="B36" s="22" t="s">
        <v>47</v>
      </c>
      <c r="C36" s="17">
        <f>IF($C$41=0,0,[1]Д4!K30/$C$41*1000)</f>
        <v>0</v>
      </c>
      <c r="D36" s="17">
        <f>IF(D45=0,0,[1]Д4!O30/$D$41*1000)</f>
        <v>0</v>
      </c>
      <c r="E36" s="17">
        <f>IF($E$41=0,0,[1]Д4!W30/$E$41*1000)</f>
        <v>0</v>
      </c>
      <c r="F36" s="17">
        <f>IF($F$41=0,0,[1]Д4!AA30/$F$41*1000)</f>
        <v>0</v>
      </c>
      <c r="H36" s="18"/>
    </row>
    <row r="37" spans="1:8" s="21" customFormat="1" x14ac:dyDescent="0.25">
      <c r="A37" s="10" t="s">
        <v>48</v>
      </c>
      <c r="B37" s="16" t="s">
        <v>49</v>
      </c>
      <c r="C37" s="17">
        <f>SUM(C38:C40)</f>
        <v>0.83899493806523595</v>
      </c>
      <c r="D37" s="17">
        <f>SUM(D38:D40)</f>
        <v>0</v>
      </c>
      <c r="E37" s="17">
        <f>SUM(E38:E40)</f>
        <v>0.83899484247603162</v>
      </c>
      <c r="F37" s="17">
        <f>SUM(F38:F40)</f>
        <v>0.83899447674817285</v>
      </c>
      <c r="H37" s="18"/>
    </row>
    <row r="38" spans="1:8" x14ac:dyDescent="0.25">
      <c r="A38" s="10" t="s">
        <v>50</v>
      </c>
      <c r="B38" s="16" t="s">
        <v>51</v>
      </c>
      <c r="C38" s="17">
        <f>IF($C$41=0,0,[1]Д4!K32/$C$41*1000)</f>
        <v>0.15101908885174253</v>
      </c>
      <c r="D38" s="17">
        <f>IF(D41=0,0,[1]Д4!O32/$D$41*1000)</f>
        <v>0</v>
      </c>
      <c r="E38" s="17">
        <f>IF($E$41=0,0,[1]Д4!W32/$E$41*1000)</f>
        <v>0.15101907164568573</v>
      </c>
      <c r="F38" s="17">
        <f>IF($F$41=0,0,[1]Д4!AA32/$F$41*1000)</f>
        <v>0.15101900581467112</v>
      </c>
      <c r="H38" s="18"/>
    </row>
    <row r="39" spans="1:8" x14ac:dyDescent="0.25">
      <c r="A39" s="10" t="s">
        <v>52</v>
      </c>
      <c r="B39" s="16" t="s">
        <v>53</v>
      </c>
      <c r="C39" s="17">
        <f>IF($C$41=0,0,[1]Д4!K35/$C$41*1000)</f>
        <v>0</v>
      </c>
      <c r="D39" s="17">
        <f>IF(D41=0,0,[1]Д4!O35/$D$41*1000)</f>
        <v>0</v>
      </c>
      <c r="E39" s="17">
        <f>IF($E$41=0,0,[1]Д4!W35/$E$41*1000)</f>
        <v>0</v>
      </c>
      <c r="F39" s="17">
        <f>IF($F$41=0,0,[1]Д4!AA35/$F$41*1000)</f>
        <v>0</v>
      </c>
      <c r="H39" s="18"/>
    </row>
    <row r="40" spans="1:8" x14ac:dyDescent="0.25">
      <c r="A40" s="10" t="s">
        <v>54</v>
      </c>
      <c r="B40" s="16" t="s">
        <v>55</v>
      </c>
      <c r="C40" s="17">
        <f>IF($C$41=0,0,[1]Д4!K36/$C$41*1000)</f>
        <v>0.68797584921349342</v>
      </c>
      <c r="D40" s="17">
        <f>IF(D41=0,0,[1]Д4!O36/$D$41*1000)</f>
        <v>0</v>
      </c>
      <c r="E40" s="17">
        <f>IF($E$41=0,0,[1]Д4!W36/$E$41*1000)</f>
        <v>0.68797577083034589</v>
      </c>
      <c r="F40" s="17">
        <f>IF($F$41=0,0,[1]Д4!AA36/$F$41*1000)</f>
        <v>0.68797547093350175</v>
      </c>
      <c r="H40" s="18"/>
    </row>
    <row r="41" spans="1:8" ht="20.399999999999999" x14ac:dyDescent="0.25">
      <c r="A41" s="10" t="s">
        <v>56</v>
      </c>
      <c r="B41" s="16" t="s">
        <v>57</v>
      </c>
      <c r="C41" s="17">
        <f>[1]Д4!K40</f>
        <v>1782.567805835047</v>
      </c>
      <c r="D41" s="17">
        <f>[1]Д4!O40</f>
        <v>0</v>
      </c>
      <c r="E41" s="17">
        <f>[1]Д4!W40</f>
        <v>2726.1175168078657</v>
      </c>
      <c r="F41" s="17">
        <f>[1]Д4!AA40</f>
        <v>364.78161010519131</v>
      </c>
      <c r="H41" s="18"/>
    </row>
    <row r="42" spans="1:8" ht="9.75" customHeight="1" x14ac:dyDescent="0.25">
      <c r="A42" s="23"/>
      <c r="B42" s="24"/>
      <c r="C42" s="25"/>
      <c r="D42" s="25"/>
      <c r="E42" s="25"/>
      <c r="F42" s="25"/>
      <c r="H42" s="18"/>
    </row>
    <row r="43" spans="1:8" ht="15.6" x14ac:dyDescent="0.3">
      <c r="A43" s="26"/>
      <c r="B43" s="27"/>
      <c r="C43" s="28"/>
      <c r="D43" s="29"/>
      <c r="E43" s="30"/>
      <c r="F43" s="31"/>
      <c r="G43" s="32"/>
    </row>
    <row r="44" spans="1:8" ht="15.6" x14ac:dyDescent="0.3">
      <c r="A44" s="33"/>
      <c r="B44" s="34"/>
      <c r="C44" s="34"/>
      <c r="D44" s="34"/>
      <c r="E44" s="35"/>
      <c r="F44" s="36"/>
    </row>
    <row r="45" spans="1:8" x14ac:dyDescent="0.25">
      <c r="B45" s="45" t="s">
        <v>63</v>
      </c>
    </row>
    <row r="46" spans="1:8" x14ac:dyDescent="0.25">
      <c r="B46" s="44" t="s">
        <v>61</v>
      </c>
      <c r="C46" s="44"/>
      <c r="D46" s="44"/>
      <c r="E46" s="44" t="s">
        <v>62</v>
      </c>
    </row>
    <row r="47" spans="1:8" x14ac:dyDescent="0.25">
      <c r="B47" s="44"/>
      <c r="C47" s="44"/>
      <c r="D47" s="44"/>
      <c r="E47" s="44"/>
    </row>
  </sheetData>
  <mergeCells count="6">
    <mergeCell ref="B15:F15"/>
    <mergeCell ref="A8:F8"/>
    <mergeCell ref="A9:F9"/>
    <mergeCell ref="A11:A12"/>
    <mergeCell ref="B11:B12"/>
    <mergeCell ref="C11:F11"/>
  </mergeCells>
  <conditionalFormatting sqref="D5">
    <cfRule type="expression" dxfId="0" priority="1">
      <formula>AND(D5&lt;&gt;#REF!)</formula>
    </cfRule>
  </conditionalFormatting>
  <pageMargins left="0.7" right="0.7" top="0.75" bottom="0.75" header="0.3" footer="0.3"/>
  <pageSetup paperSize="9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Usher</dc:creator>
  <cp:lastModifiedBy>Usher</cp:lastModifiedBy>
  <cp:revision>2</cp:revision>
  <cp:lastPrinted>2023-09-14T15:25:29Z</cp:lastPrinted>
  <dcterms:created xsi:type="dcterms:W3CDTF">2023-07-17T12:28:37Z</dcterms:created>
  <dcterms:modified xsi:type="dcterms:W3CDTF">2023-09-14T15:25:30Z</dcterms:modified>
</cp:coreProperties>
</file>