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64F57F0C-701A-4301-BB91-97C2F967AB5A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definedNames>
    <definedName name="_Hlk111815570" localSheetId="0">Аркуш1!$B$2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C47" i="1" s="1"/>
  <c r="G47" i="1"/>
  <c r="F47" i="1"/>
  <c r="E47" i="1"/>
  <c r="D47" i="1"/>
  <c r="G46" i="1"/>
  <c r="F46" i="1"/>
  <c r="E46" i="1"/>
  <c r="D46" i="1"/>
  <c r="C46" i="1"/>
  <c r="G42" i="1"/>
  <c r="F42" i="1"/>
  <c r="E42" i="1"/>
  <c r="D42" i="1"/>
  <c r="C42" i="1"/>
  <c r="G41" i="1"/>
  <c r="F41" i="1"/>
  <c r="E41" i="1"/>
  <c r="D41" i="1"/>
  <c r="D38" i="1" s="1"/>
  <c r="C41" i="1"/>
  <c r="G40" i="1"/>
  <c r="F40" i="1"/>
  <c r="E40" i="1"/>
  <c r="D40" i="1"/>
  <c r="C40" i="1"/>
  <c r="G39" i="1"/>
  <c r="F39" i="1"/>
  <c r="F38" i="1" s="1"/>
  <c r="E39" i="1"/>
  <c r="E38" i="1" s="1"/>
  <c r="D39" i="1"/>
  <c r="C39" i="1"/>
  <c r="G38" i="1"/>
  <c r="C38" i="1"/>
  <c r="G37" i="1"/>
  <c r="F37" i="1"/>
  <c r="E37" i="1"/>
  <c r="D37" i="1"/>
  <c r="C37" i="1"/>
  <c r="G36" i="1"/>
  <c r="F36" i="1"/>
  <c r="E36" i="1"/>
  <c r="E33" i="1" s="1"/>
  <c r="D36" i="1"/>
  <c r="C36" i="1"/>
  <c r="G35" i="1"/>
  <c r="F35" i="1"/>
  <c r="E35" i="1"/>
  <c r="D35" i="1"/>
  <c r="C35" i="1"/>
  <c r="G34" i="1"/>
  <c r="G33" i="1" s="1"/>
  <c r="F34" i="1"/>
  <c r="F33" i="1" s="1"/>
  <c r="E34" i="1"/>
  <c r="D34" i="1"/>
  <c r="C34" i="1"/>
  <c r="C33" i="1" s="1"/>
  <c r="D33" i="1"/>
  <c r="G32" i="1"/>
  <c r="F32" i="1"/>
  <c r="E32" i="1"/>
  <c r="E29" i="1" s="1"/>
  <c r="D32" i="1"/>
  <c r="C32" i="1"/>
  <c r="G31" i="1"/>
  <c r="F31" i="1"/>
  <c r="E31" i="1"/>
  <c r="D31" i="1"/>
  <c r="C31" i="1"/>
  <c r="G30" i="1"/>
  <c r="G29" i="1" s="1"/>
  <c r="F30" i="1"/>
  <c r="F29" i="1" s="1"/>
  <c r="E30" i="1"/>
  <c r="D30" i="1"/>
  <c r="C30" i="1"/>
  <c r="C29" i="1" s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F20" i="1" s="1"/>
  <c r="E23" i="1"/>
  <c r="D23" i="1"/>
  <c r="C23" i="1"/>
  <c r="G22" i="1"/>
  <c r="G20" i="1" s="1"/>
  <c r="G19" i="1" s="1"/>
  <c r="G45" i="1" s="1"/>
  <c r="G51" i="1" s="1"/>
  <c r="G14" i="1" s="1"/>
  <c r="F22" i="1"/>
  <c r="E22" i="1"/>
  <c r="D22" i="1"/>
  <c r="C22" i="1"/>
  <c r="G21" i="1"/>
  <c r="F21" i="1"/>
  <c r="E21" i="1"/>
  <c r="D21" i="1"/>
  <c r="D20" i="1" s="1"/>
  <c r="D19" i="1" s="1"/>
  <c r="D45" i="1" s="1"/>
  <c r="D51" i="1" s="1"/>
  <c r="D14" i="1" s="1"/>
  <c r="C21" i="1"/>
  <c r="E20" i="1"/>
  <c r="C20" i="1"/>
  <c r="G17" i="1"/>
  <c r="F17" i="1"/>
  <c r="E17" i="1"/>
  <c r="D17" i="1"/>
  <c r="G16" i="1"/>
  <c r="F16" i="1"/>
  <c r="E16" i="1"/>
  <c r="D16" i="1"/>
  <c r="G15" i="1"/>
  <c r="F15" i="1"/>
  <c r="E15" i="1"/>
  <c r="D15" i="1"/>
  <c r="E14" i="1"/>
  <c r="F19" i="1" l="1"/>
  <c r="F45" i="1" s="1"/>
  <c r="F51" i="1" s="1"/>
  <c r="F14" i="1" s="1"/>
  <c r="C19" i="1"/>
  <c r="C45" i="1" s="1"/>
  <c r="C51" i="1" s="1"/>
  <c r="E19" i="1"/>
  <c r="E45" i="1" s="1"/>
  <c r="E51" i="1" s="1"/>
</calcChain>
</file>

<file path=xl/sharedStrings.xml><?xml version="1.0" encoding="utf-8"?>
<sst xmlns="http://schemas.openxmlformats.org/spreadsheetml/2006/main" count="100" uniqueCount="88">
  <si>
    <t xml:space="preserve">Структура тарифів на теплову енергію </t>
  </si>
  <si>
    <t>АКЦІОНЕРНЕ ТОВАРИСТВО "ОБЛТЕПЛОКОМУНЕНЕРГО" м. Мена</t>
  </si>
  <si>
    <t>Без ПДВ</t>
  </si>
  <si>
    <t xml:space="preserve">   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</si>
  <si>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</si>
  <si>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</si>
  <si>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</si>
  <si>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</si>
  <si>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</si>
  <si>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</si>
  <si>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</si>
  <si>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</si>
  <si>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</si>
  <si>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</si>
  <si>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</si>
  <si>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</si>
  <si>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</si>
  <si>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</si>
  <si>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</si>
  <si>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</si>
  <si>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</si>
  <si>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</si>
  <si>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</si>
  <si>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</si>
  <si>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</si>
  <si>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</si>
  <si>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</si>
  <si>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</si>
  <si>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</si>
  <si>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</si>
  <si>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</si>
  <si>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транспортування теплової енергії тепловими мережами інших підприємств</t>
  </si>
  <si>
    <t>1.1.4</t>
  </si>
  <si>
    <t>покупна теплова енергія</t>
  </si>
  <si>
    <t>1.1.5</t>
  </si>
  <si>
    <t>електроенергія</t>
  </si>
  <si>
    <t>1.1.6</t>
  </si>
  <si>
    <t>вода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</si>
  <si>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</si>
  <si>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</si>
  <si>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</si>
  <si>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</si>
  <si>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</si>
  <si>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</si>
  <si>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</si>
  <si>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</si>
  <si>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</si>
  <si>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</si>
  <si>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</si>
  <si>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</si>
  <si>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</si>
  <si>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</si>
  <si>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</si>
  <si>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</si>
  <si>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</si>
  <si>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</si>
  <si>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</si>
  <si>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</si>
  <si>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</si>
  <si>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</si>
  <si>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</si>
  <si>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</si>
  <si>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</si>
  <si>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</si>
  <si>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</si>
  <si>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</si>
  <si>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</si>
  <si>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</si>
  <si>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</si>
  <si>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</si>
  <si>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</si>
  <si>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</si>
  <si>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</si>
  <si>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</si>
  <si>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</si>
  <si>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</si>
  <si>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</si>
  <si>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</si>
  <si>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</si>
  <si>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</si>
  <si>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</si>
  <si>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>розвитку та інвестицій Менської</t>
  </si>
  <si>
    <t>міської ради</t>
  </si>
  <si>
    <t>Сергій СКОРОХОД</t>
  </si>
  <si>
    <t>Начальник відділу економічного</t>
  </si>
  <si>
    <t xml:space="preserve">                                                                                                                         Додаток 1 </t>
  </si>
  <si>
    <t xml:space="preserve">                                                                                    до рішення виконавчого комітету </t>
  </si>
  <si>
    <t xml:space="preserve">                                                   Менської міської ради  від 11 вересня 2023 року № 243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</si>
</sst>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7" x14ac:knownFonts="1">
    <font>
      <sz val="11"/>
      <color theme="1"/>
      <name val="Calibri"/>
      <scheme val="minor"/>
    </font>
    <font>
      <sz val="10"/>
      <name val="Arial"/>
    </font>
    <font>
      <sz val="11"/>
      <name val="Calibri"/>
    </font>
    <font>
      <sz val="11"/>
      <name val="Times New Roman"/>
    </font>
    <font>
      <sz val="10"/>
      <name val="Times New Roman"/>
    </font>
    <font>
      <sz val="12"/>
      <name val="Calibri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b/>
      <sz val="11"/>
      <name val="Calibri"/>
    </font>
    <font>
      <sz val="7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0">
    <xf numFmtId="0" fontId="0" fillId="0" borderId="0" xfId="0"/>
    <xf numFmtId="0" fontId="2" fillId="0" borderId="0" xfId="2" applyFont="1"/>
    <xf numFmtId="49" fontId="3" fillId="0" borderId="0" xfId="2" applyNumberFormat="1" applyFont="1"/>
    <xf numFmtId="0" fontId="3" fillId="0" borderId="0" xfId="2" applyFont="1"/>
    <xf numFmtId="0" fontId="4" fillId="0" borderId="0" xfId="1" applyFont="1" applyAlignment="1">
      <alignment horizontal="left" vertical="center" wrapText="1"/>
    </xf>
    <xf numFmtId="0" fontId="5" fillId="0" borderId="0" xfId="2" applyFont="1"/>
    <xf numFmtId="0" fontId="4" fillId="0" borderId="0" xfId="0" applyFont="1"/>
    <xf numFmtId="0" fontId="4" fillId="0" borderId="0" xfId="2" applyFont="1"/>
    <xf numFmtId="14" fontId="4" fillId="0" borderId="0" xfId="1" applyNumberFormat="1" applyFont="1" applyAlignment="1">
      <alignment vertical="center"/>
    </xf>
    <xf numFmtId="0" fontId="7" fillId="0" borderId="1" xfId="2" applyFont="1" applyBorder="1" applyAlignment="1">
      <alignment vertical="top"/>
    </xf>
    <xf numFmtId="0" fontId="7" fillId="0" borderId="0" xfId="2" applyFont="1" applyAlignment="1">
      <alignment horizontal="center" vertical="top"/>
    </xf>
    <xf numFmtId="0" fontId="7" fillId="0" borderId="0" xfId="1" applyFont="1" applyAlignment="1">
      <alignment horizontal="right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4" fontId="7" fillId="0" borderId="2" xfId="2" applyNumberFormat="1" applyFont="1" applyBorder="1" applyAlignment="1">
      <alignment horizontal="center" vertical="center" wrapText="1"/>
    </xf>
    <xf numFmtId="2" fontId="2" fillId="0" borderId="0" xfId="2" applyNumberFormat="1" applyFont="1"/>
    <xf numFmtId="0" fontId="9" fillId="0" borderId="0" xfId="3" applyFont="1"/>
    <xf numFmtId="0" fontId="10" fillId="0" borderId="0" xfId="2" applyFont="1"/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" fontId="7" fillId="0" borderId="0" xfId="2" applyNumberFormat="1" applyFont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 wrapText="1"/>
    </xf>
    <xf numFmtId="0" fontId="7" fillId="0" borderId="1" xfId="2" applyFont="1" applyBorder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12" fillId="0" borderId="0" xfId="5" applyFont="1" applyAlignment="1">
      <alignment wrapText="1"/>
    </xf>
    <xf numFmtId="0" fontId="4" fillId="0" borderId="0" xfId="4" applyFont="1" applyAlignment="1">
      <alignment horizontal="center" vertical="center" wrapText="1"/>
    </xf>
    <xf numFmtId="0" fontId="13" fillId="0" borderId="0" xfId="5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164" fontId="3" fillId="0" borderId="0" xfId="2" applyNumberFormat="1" applyFont="1"/>
    <xf numFmtId="4" fontId="3" fillId="0" borderId="0" xfId="2" applyNumberFormat="1" applyFont="1"/>
    <xf numFmtId="0" fontId="6" fillId="0" borderId="0" xfId="1" applyFont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5" fillId="0" borderId="0" xfId="2" applyFont="1" applyAlignment="1">
      <alignment horizontal="left" vertical="top" wrapText="1"/>
    </xf>
    <xf numFmtId="0" fontId="15" fillId="0" borderId="0" xfId="2" applyFont="1" applyAlignment="1">
      <alignment vertical="center"/>
    </xf>
    <xf numFmtId="0" fontId="15" fillId="0" borderId="0" xfId="2" applyFont="1"/>
    <xf numFmtId="164" fontId="15" fillId="0" borderId="0" xfId="2" applyNumberFormat="1" applyFont="1"/>
    <xf numFmtId="0" fontId="16" fillId="0" borderId="0" xfId="2" applyFont="1"/>
  </cellXfs>
  <cellStyles count="6">
    <cellStyle name="Звичайний" xfId="0" builtinId="0"/>
    <cellStyle name="Обычный 2 15" xfId="1" xr:uid="{00000000-0005-0000-0000-000001000000}"/>
    <cellStyle name="Обычный 3 11 3 2" xfId="2" xr:uid="{00000000-0005-0000-0000-000002000000}"/>
    <cellStyle name="Обычный 3 11 3 3 2" xfId="3" xr:uid="{00000000-0005-0000-0000-000003000000}"/>
    <cellStyle name="Обычный 4 2 3" xfId="4" xr:uid="{00000000-0005-0000-0000-000004000000}"/>
    <cellStyle name="Обычный 4 6 2 2 2" xfId="5" xr:uid="{00000000-0005-0000-0000-000005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  <cell r="P11">
            <v>0</v>
          </cell>
          <cell r="X11">
            <v>6414.7442217306098</v>
          </cell>
          <cell r="AB11">
            <v>1890.7457299706223</v>
          </cell>
        </row>
        <row r="12">
          <cell r="L12">
            <v>66.254779041150059</v>
          </cell>
          <cell r="P12">
            <v>0</v>
          </cell>
          <cell r="X12">
            <v>101.31367179966841</v>
          </cell>
          <cell r="AB12">
            <v>13.552965393260015</v>
          </cell>
        </row>
        <row r="13">
          <cell r="H13">
            <v>0</v>
          </cell>
          <cell r="L13">
            <v>0</v>
          </cell>
          <cell r="P13">
            <v>0</v>
          </cell>
          <cell r="X13">
            <v>0</v>
          </cell>
          <cell r="AB13">
            <v>0</v>
          </cell>
        </row>
        <row r="14">
          <cell r="H14">
            <v>0</v>
          </cell>
          <cell r="L14">
            <v>0</v>
          </cell>
          <cell r="P14">
            <v>0</v>
          </cell>
          <cell r="X14">
            <v>0</v>
          </cell>
          <cell r="AB14">
            <v>0</v>
          </cell>
        </row>
        <row r="15">
          <cell r="L15">
            <v>1.3545196370679449</v>
          </cell>
          <cell r="P15">
            <v>0</v>
          </cell>
          <cell r="X15">
            <v>2.0712673099532179</v>
          </cell>
          <cell r="AB15">
            <v>0.2770782429788376</v>
          </cell>
        </row>
        <row r="16">
          <cell r="L16">
            <v>64.037885484328442</v>
          </cell>
          <cell r="P16">
            <v>0</v>
          </cell>
          <cell r="X16">
            <v>97.923703113920809</v>
          </cell>
          <cell r="AB16">
            <v>13.099481401750758</v>
          </cell>
        </row>
        <row r="17">
          <cell r="L17">
            <v>819.926368618781</v>
          </cell>
          <cell r="P17">
            <v>0</v>
          </cell>
          <cell r="X17">
            <v>1253.7925899434888</v>
          </cell>
          <cell r="AB17">
            <v>167.72274935835031</v>
          </cell>
        </row>
        <row r="19">
          <cell r="L19">
            <v>180.38380265352529</v>
          </cell>
          <cell r="P19">
            <v>0</v>
          </cell>
          <cell r="X19">
            <v>275.83437216905992</v>
          </cell>
          <cell r="AB19">
            <v>36.899005177414836</v>
          </cell>
        </row>
        <row r="20">
          <cell r="L20">
            <v>12.343089806784702</v>
          </cell>
          <cell r="P20">
            <v>0</v>
          </cell>
          <cell r="X20">
            <v>18.874468646280331</v>
          </cell>
          <cell r="AB20">
            <v>2.524881546934969</v>
          </cell>
        </row>
        <row r="21">
          <cell r="L21">
            <v>158.10555865344861</v>
          </cell>
          <cell r="P21">
            <v>0</v>
          </cell>
          <cell r="X21">
            <v>241.76753603192861</v>
          </cell>
          <cell r="AB21">
            <v>32.34180531462286</v>
          </cell>
        </row>
        <row r="23">
          <cell r="L23">
            <v>12.045896720492657</v>
          </cell>
          <cell r="P23">
            <v>0</v>
          </cell>
          <cell r="X23">
            <v>18.420015046985672</v>
          </cell>
          <cell r="AB23">
            <v>2.4640882325216706</v>
          </cell>
        </row>
        <row r="24">
          <cell r="L24">
            <v>2.6520726153529233</v>
          </cell>
          <cell r="P24">
            <v>0</v>
          </cell>
          <cell r="X24">
            <v>4.0554239019327705</v>
          </cell>
          <cell r="AB24">
            <v>0.54250348271430648</v>
          </cell>
        </row>
        <row r="25">
          <cell r="L25">
            <v>0.10608290461411693</v>
          </cell>
          <cell r="P25">
            <v>0</v>
          </cell>
          <cell r="X25">
            <v>0.16221695607731082</v>
          </cell>
          <cell r="AB25">
            <v>2.1700139308572258E-2</v>
          </cell>
        </row>
        <row r="26">
          <cell r="L26">
            <v>55.799607827025504</v>
          </cell>
          <cell r="P26">
            <v>0</v>
          </cell>
          <cell r="X26">
            <v>85.326118896665491</v>
          </cell>
          <cell r="AB26">
            <v>11.414273276309009</v>
          </cell>
        </row>
        <row r="28">
          <cell r="L28">
            <v>82.126458327294458</v>
          </cell>
          <cell r="P28">
            <v>0</v>
          </cell>
          <cell r="X28">
            <v>125.58389244454156</v>
          </cell>
          <cell r="AB28">
            <v>16.799649228163993</v>
          </cell>
        </row>
        <row r="29">
          <cell r="L29">
            <v>18.067016065142191</v>
          </cell>
          <cell r="P29">
            <v>0</v>
          </cell>
          <cell r="X29">
            <v>27.627225726408213</v>
          </cell>
          <cell r="AB29">
            <v>3.6957582084495999</v>
          </cell>
        </row>
        <row r="30">
          <cell r="L30">
            <v>2.2313990280900455</v>
          </cell>
          <cell r="P30">
            <v>0</v>
          </cell>
          <cell r="X30">
            <v>3.412149765764124</v>
          </cell>
          <cell r="AB30">
            <v>0.45645120614583023</v>
          </cell>
        </row>
        <row r="31">
          <cell r="L31">
            <v>33.361244485542983</v>
          </cell>
          <cell r="P31">
            <v>0</v>
          </cell>
          <cell r="X31">
            <v>51.014435842243955</v>
          </cell>
          <cell r="AB31">
            <v>6.8243196722130692</v>
          </cell>
        </row>
        <row r="36">
          <cell r="H36">
            <v>0</v>
          </cell>
          <cell r="L36">
            <v>0</v>
          </cell>
          <cell r="P36">
            <v>0</v>
          </cell>
          <cell r="X36">
            <v>0</v>
          </cell>
          <cell r="AB36">
            <v>0</v>
          </cell>
        </row>
        <row r="38">
          <cell r="L38">
            <v>31.956264530467649</v>
          </cell>
          <cell r="P38">
            <v>0</v>
          </cell>
          <cell r="X38">
            <v>76.582741252614426</v>
          </cell>
          <cell r="AB38">
            <v>19.311650691381317</v>
          </cell>
        </row>
        <row r="39">
          <cell r="L39">
            <v>0</v>
          </cell>
        </row>
        <row r="40">
          <cell r="P40">
            <v>0</v>
          </cell>
          <cell r="X40">
            <v>0</v>
          </cell>
        </row>
        <row r="41">
          <cell r="AB41">
            <v>0</v>
          </cell>
        </row>
        <row r="42">
          <cell r="L42">
            <v>145.57853841657479</v>
          </cell>
          <cell r="P42">
            <v>0</v>
          </cell>
          <cell r="X42">
            <v>348.87693237302113</v>
          </cell>
          <cell r="AB42">
            <v>87.97529759407044</v>
          </cell>
        </row>
      </sheetData>
      <sheetData sheetId="9">
        <row r="12">
          <cell r="K12">
            <v>281.77222551503576</v>
          </cell>
          <cell r="O12">
            <v>0</v>
          </cell>
          <cell r="W12">
            <v>430.92004534808518</v>
          </cell>
          <cell r="AA12">
            <v>57.661383634238724</v>
          </cell>
        </row>
        <row r="13">
          <cell r="G13">
            <v>0</v>
          </cell>
          <cell r="K13">
            <v>0</v>
          </cell>
          <cell r="O13">
            <v>0</v>
          </cell>
          <cell r="W13">
            <v>0</v>
          </cell>
          <cell r="AA13">
            <v>0</v>
          </cell>
        </row>
        <row r="14">
          <cell r="K14">
            <v>6.6229987205966117</v>
          </cell>
          <cell r="O14">
            <v>0</v>
          </cell>
          <cell r="W14">
            <v>10.128687821530905</v>
          </cell>
          <cell r="AA14">
            <v>1.3553190678724836</v>
          </cell>
        </row>
        <row r="15">
          <cell r="K15">
            <v>33.208949645900923</v>
          </cell>
          <cell r="O15">
            <v>0</v>
          </cell>
          <cell r="W15">
            <v>50.787128011700645</v>
          </cell>
          <cell r="AA15">
            <v>6.7958223423984307</v>
          </cell>
        </row>
        <row r="16">
          <cell r="K16">
            <v>63.700376812813424</v>
          </cell>
          <cell r="O16">
            <v>0</v>
          </cell>
          <cell r="W16">
            <v>97.41829314331379</v>
          </cell>
          <cell r="AA16">
            <v>13.035535558323511</v>
          </cell>
        </row>
        <row r="18">
          <cell r="K18">
            <v>14.014084649694219</v>
          </cell>
          <cell r="O18">
            <v>0</v>
          </cell>
          <cell r="W18">
            <v>21.4320271691785</v>
          </cell>
          <cell r="AA18">
            <v>2.8678181811272756</v>
          </cell>
        </row>
        <row r="19">
          <cell r="K19">
            <v>1.1089047882187488</v>
          </cell>
          <cell r="O19">
            <v>0</v>
          </cell>
          <cell r="W19">
            <v>1.695870843027548</v>
          </cell>
          <cell r="AA19">
            <v>0.22692436875370295</v>
          </cell>
        </row>
        <row r="20">
          <cell r="K20">
            <v>389.76914042947658</v>
          </cell>
          <cell r="O20">
            <v>0</v>
          </cell>
          <cell r="W20">
            <v>596.08194300254661</v>
          </cell>
          <cell r="AA20">
            <v>79.761686567976653</v>
          </cell>
        </row>
        <row r="22">
          <cell r="K22">
            <v>1.8592549398700975</v>
          </cell>
          <cell r="O22">
            <v>0</v>
          </cell>
          <cell r="W22">
            <v>2.8433967242087927</v>
          </cell>
          <cell r="AA22">
            <v>0.38047473332669696</v>
          </cell>
        </row>
        <row r="23">
          <cell r="K23">
            <v>0.40903608677142134</v>
          </cell>
          <cell r="O23">
            <v>0</v>
          </cell>
          <cell r="W23">
            <v>0.62554727932593424</v>
          </cell>
          <cell r="AA23">
            <v>8.3704441331873297E-2</v>
          </cell>
        </row>
        <row r="24">
          <cell r="K24">
            <v>1.6202220071139795E-2</v>
          </cell>
          <cell r="O24">
            <v>0</v>
          </cell>
          <cell r="W24">
            <v>2.4778387561206438E-2</v>
          </cell>
          <cell r="AA24">
            <v>3.3155944505910925E-3</v>
          </cell>
        </row>
        <row r="25">
          <cell r="K25">
            <v>8.6123819940586266</v>
          </cell>
          <cell r="O25">
            <v>0</v>
          </cell>
          <cell r="W25">
            <v>13.171092476028084</v>
          </cell>
          <cell r="AA25">
            <v>1.7624230395892055</v>
          </cell>
        </row>
        <row r="27">
          <cell r="K27">
            <v>12.674927850032516</v>
          </cell>
          <cell r="O27">
            <v>0</v>
          </cell>
          <cell r="W27">
            <v>19.384027201177307</v>
          </cell>
          <cell r="AA27">
            <v>2.5937754367419799</v>
          </cell>
        </row>
        <row r="28">
          <cell r="K28">
            <v>2.7884841270071532</v>
          </cell>
          <cell r="O28">
            <v>0</v>
          </cell>
          <cell r="W28">
            <v>4.2644859842590082</v>
          </cell>
          <cell r="AA28">
            <v>0.57063059608323552</v>
          </cell>
        </row>
        <row r="29">
          <cell r="K29">
            <v>0.34442333976482464</v>
          </cell>
          <cell r="O29">
            <v>0</v>
          </cell>
          <cell r="W29">
            <v>0.52673367972698704</v>
          </cell>
          <cell r="AA29">
            <v>7.0482199906198875E-2</v>
          </cell>
        </row>
        <row r="30">
          <cell r="K30">
            <v>5.1487358187584729</v>
          </cell>
          <cell r="O30">
            <v>0</v>
          </cell>
          <cell r="W30">
            <v>7.8740673196206101</v>
          </cell>
          <cell r="AA30">
            <v>1.0536284430948515</v>
          </cell>
        </row>
        <row r="41">
          <cell r="G41">
            <v>0</v>
          </cell>
          <cell r="K41">
            <v>0</v>
          </cell>
          <cell r="O41">
            <v>0</v>
          </cell>
          <cell r="W41">
            <v>0</v>
          </cell>
          <cell r="AA41">
            <v>0</v>
          </cell>
        </row>
        <row r="44">
          <cell r="K44">
            <v>7.2180011145781791</v>
          </cell>
          <cell r="O44">
            <v>0</v>
          </cell>
          <cell r="W44">
            <v>11.038637189777191</v>
          </cell>
          <cell r="AA44">
            <v>1.4770793344848192</v>
          </cell>
        </row>
        <row r="45">
          <cell r="K45">
            <v>0</v>
          </cell>
          <cell r="W45">
            <v>0</v>
          </cell>
          <cell r="AA45">
            <v>0</v>
          </cell>
        </row>
        <row r="46">
          <cell r="K46">
            <v>32.882005077522813</v>
          </cell>
          <cell r="O46">
            <v>0</v>
          </cell>
          <cell r="W46">
            <v>50.287124975651636</v>
          </cell>
          <cell r="AA46">
            <v>6.7289169682086163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30">
          <cell r="G30">
            <v>0</v>
          </cell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  <cell r="D13">
            <v>0</v>
          </cell>
          <cell r="E13">
            <v>2929.5695127373469</v>
          </cell>
          <cell r="F13">
            <v>5522.3766351989634</v>
          </cell>
        </row>
      </sheetData>
      <sheetData sheetId="23">
        <row r="14">
          <cell r="C14">
            <v>755.64512289905667</v>
          </cell>
          <cell r="D14">
            <v>0</v>
          </cell>
          <cell r="E14">
            <v>909.54850216131592</v>
          </cell>
          <cell r="F14">
            <v>1284.7053005627536</v>
          </cell>
        </row>
        <row r="46">
          <cell r="C46">
            <v>1782.567805835047</v>
          </cell>
          <cell r="D46">
            <v>0</v>
          </cell>
          <cell r="E46">
            <v>2726.1175168078657</v>
          </cell>
          <cell r="F46">
            <v>364.78161010519131</v>
          </cell>
        </row>
      </sheetData>
      <sheetData sheetId="24">
        <row r="14">
          <cell r="C14">
            <v>18.038389193956526</v>
          </cell>
          <cell r="D14">
            <v>0</v>
          </cell>
          <cell r="E14">
            <v>18.038389098367325</v>
          </cell>
          <cell r="F14">
            <v>18.038388732639465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Layout" zoomScaleNormal="100" workbookViewId="0">
      <selection activeCell="B6" sqref="B6"/>
    </sheetView>
  </sheetViews>
  <sheetFormatPr defaultColWidth="9.109375" defaultRowHeight="14.4" x14ac:dyDescent="0.3"/>
  <cols>
    <col min="1" max="1" width="4.44140625" style="2" bestFit="1" customWidth="1"/>
    <col min="2" max="2" width="32.88671875" style="3" bestFit="1" customWidth="1"/>
    <col min="3" max="3" width="9.6640625" style="3" hidden="1" bestFit="1" customWidth="1"/>
    <col min="4" max="4" width="11" style="3" bestFit="1" customWidth="1"/>
    <col min="5" max="5" width="9.44140625" style="3" bestFit="1" customWidth="1"/>
    <col min="6" max="6" width="9.88671875" style="3" bestFit="1" customWidth="1"/>
    <col min="7" max="7" width="10" style="3" bestFit="1" customWidth="1"/>
    <col min="8" max="8" width="7.88671875" style="1" bestFit="1" customWidth="1"/>
    <col min="9" max="9" width="9.109375" style="1" bestFit="1"/>
    <col min="10" max="16384" width="9.109375" style="1"/>
  </cols>
  <sheetData>
    <row r="1" spans="1:10" ht="16.5" customHeight="1" x14ac:dyDescent="0.3">
      <c r="B1" s="49" t="s">
        <v>85</v>
      </c>
      <c r="E1" s="4"/>
    </row>
    <row r="2" spans="1:10" ht="15.6" x14ac:dyDescent="0.3">
      <c r="B2" s="49" t="s">
        <v>86</v>
      </c>
      <c r="E2" s="1"/>
      <c r="F2" s="1"/>
      <c r="G2" s="1"/>
      <c r="H2" s="5"/>
    </row>
    <row r="3" spans="1:10" ht="15.6" x14ac:dyDescent="0.3">
      <c r="B3" s="49" t="s">
        <v>87</v>
      </c>
      <c r="E3" s="1"/>
      <c r="F3" s="1"/>
      <c r="G3" s="1"/>
      <c r="H3" s="5"/>
    </row>
    <row r="4" spans="1:10" ht="15.6" x14ac:dyDescent="0.3">
      <c r="E4" s="6"/>
      <c r="F4" s="7"/>
      <c r="G4" s="7"/>
      <c r="H4" s="5"/>
    </row>
    <row r="5" spans="1:10" ht="15.6" x14ac:dyDescent="0.3">
      <c r="E5" s="8"/>
      <c r="F5" s="7"/>
      <c r="G5" s="7"/>
      <c r="H5" s="5"/>
    </row>
    <row r="6" spans="1:10" ht="15.6" x14ac:dyDescent="0.3">
      <c r="F6" s="7"/>
      <c r="G6" s="7"/>
      <c r="H6" s="5"/>
    </row>
    <row r="8" spans="1:10" ht="20.25" customHeight="1" x14ac:dyDescent="0.3">
      <c r="A8" s="38" t="s">
        <v>0</v>
      </c>
      <c r="B8" s="38"/>
      <c r="C8" s="38"/>
      <c r="D8" s="38"/>
      <c r="E8" s="38"/>
      <c r="F8" s="38"/>
      <c r="G8" s="38"/>
    </row>
    <row r="9" spans="1:10" ht="33.75" customHeight="1" x14ac:dyDescent="0.3">
      <c r="A9" s="38" t="s">
        <v>1</v>
      </c>
      <c r="B9" s="38"/>
      <c r="C9" s="38"/>
      <c r="D9" s="38"/>
      <c r="E9" s="38"/>
      <c r="F9" s="38"/>
      <c r="G9" s="38"/>
    </row>
    <row r="10" spans="1:10" x14ac:dyDescent="0.3">
      <c r="A10" s="9"/>
      <c r="B10" s="9"/>
      <c r="C10" s="9"/>
      <c r="D10" s="9"/>
      <c r="E10" s="10"/>
      <c r="G10" s="11" t="s">
        <v>2</v>
      </c>
      <c r="J10" s="1" t="s">
        <v>3</v>
      </c>
    </row>
    <row r="11" spans="1:10" ht="51" x14ac:dyDescent="0.3">
      <c r="A11" s="12" t="s">
        <v>4</v>
      </c>
      <c r="B11" s="13" t="s">
        <v>5</v>
      </c>
      <c r="C11" s="13" t="s">
        <v>6</v>
      </c>
      <c r="D11" s="14" t="s">
        <v>7</v>
      </c>
      <c r="E11" s="14" t="s">
        <v>8</v>
      </c>
      <c r="F11" s="14" t="s">
        <v>9</v>
      </c>
      <c r="G11" s="14" t="s">
        <v>10</v>
      </c>
    </row>
    <row r="12" spans="1:10" ht="11.25" customHeight="1" x14ac:dyDescent="0.3">
      <c r="A12" s="12">
        <v>1</v>
      </c>
      <c r="B12" s="13">
        <v>2</v>
      </c>
      <c r="C12" s="13">
        <v>3</v>
      </c>
      <c r="D12" s="13">
        <v>3</v>
      </c>
      <c r="E12" s="13">
        <v>4</v>
      </c>
      <c r="F12" s="13">
        <v>5</v>
      </c>
      <c r="G12" s="13">
        <v>6</v>
      </c>
    </row>
    <row r="13" spans="1:10" ht="11.25" customHeight="1" x14ac:dyDescent="0.3">
      <c r="A13" s="15" t="s">
        <v>11</v>
      </c>
      <c r="B13" s="39" t="s">
        <v>12</v>
      </c>
      <c r="C13" s="40"/>
      <c r="D13" s="40"/>
      <c r="E13" s="40"/>
      <c r="F13" s="40"/>
      <c r="G13" s="41"/>
    </row>
    <row r="14" spans="1:10" x14ac:dyDescent="0.3">
      <c r="A14" s="15" t="s">
        <v>13</v>
      </c>
      <c r="B14" s="16" t="s">
        <v>14</v>
      </c>
      <c r="C14" s="13" t="s">
        <v>15</v>
      </c>
      <c r="D14" s="17">
        <f>ROUND(IF(D52=0,0,D51/D52*1000),2)</f>
        <v>2642.99</v>
      </c>
      <c r="E14" s="17">
        <f>ROUND(IF(E52=0,0,E51/E52*1000),2)</f>
        <v>0</v>
      </c>
      <c r="F14" s="17">
        <f>ROUND(IF(F52=0,0,F51/F52*1000),2)</f>
        <v>3857.16</v>
      </c>
      <c r="G14" s="17">
        <f>ROUNDUP(IF(G52=0,0,G51/G52*1000),2)</f>
        <v>6825.13</v>
      </c>
    </row>
    <row r="15" spans="1:10" x14ac:dyDescent="0.3">
      <c r="A15" s="15" t="s">
        <v>16</v>
      </c>
      <c r="B15" s="16" t="s">
        <v>17</v>
      </c>
      <c r="C15" s="13" t="s">
        <v>15</v>
      </c>
      <c r="D15" s="17">
        <f>'[1]Додаток 2 Структури'!C13</f>
        <v>1869.3032135260078</v>
      </c>
      <c r="E15" s="17">
        <f>'[1]Додаток 2 Структури'!D13</f>
        <v>0</v>
      </c>
      <c r="F15" s="17">
        <f>'[1]Додаток 2 Структури'!E13</f>
        <v>2929.5695127373469</v>
      </c>
      <c r="G15" s="17">
        <f>'[1]Додаток 2 Структури'!F13</f>
        <v>5522.3766351989634</v>
      </c>
    </row>
    <row r="16" spans="1:10" ht="20.399999999999999" x14ac:dyDescent="0.3">
      <c r="A16" s="15" t="s">
        <v>18</v>
      </c>
      <c r="B16" s="16" t="s">
        <v>19</v>
      </c>
      <c r="C16" s="13" t="s">
        <v>15</v>
      </c>
      <c r="D16" s="17">
        <f>'[1]Додаток 3 Структури'!C14</f>
        <v>755.64512289905667</v>
      </c>
      <c r="E16" s="17">
        <f>'[1]Додаток 3 Структури'!D14</f>
        <v>0</v>
      </c>
      <c r="F16" s="17">
        <f>'[1]Додаток 3 Структури'!E14</f>
        <v>909.54850216131592</v>
      </c>
      <c r="G16" s="17">
        <f>'[1]Додаток 3 Структури'!F14</f>
        <v>1284.7053005627536</v>
      </c>
    </row>
    <row r="17" spans="1:11" x14ac:dyDescent="0.3">
      <c r="A17" s="15" t="s">
        <v>20</v>
      </c>
      <c r="B17" s="16" t="s">
        <v>21</v>
      </c>
      <c r="C17" s="13" t="s">
        <v>15</v>
      </c>
      <c r="D17" s="17">
        <f>'[1]Додаток 4 Структури'!C14</f>
        <v>18.038389193956526</v>
      </c>
      <c r="E17" s="17">
        <f>'[1]Додаток 4 Структури'!D14</f>
        <v>0</v>
      </c>
      <c r="F17" s="17">
        <f>'[1]Додаток 4 Структури'!E14</f>
        <v>18.038389098367325</v>
      </c>
      <c r="G17" s="17">
        <f>'[1]Додаток 4 Структури'!F14</f>
        <v>18.038388732639465</v>
      </c>
    </row>
    <row r="18" spans="1:11" x14ac:dyDescent="0.3">
      <c r="A18" s="15" t="s">
        <v>22</v>
      </c>
      <c r="B18" s="42" t="s">
        <v>23</v>
      </c>
      <c r="C18" s="42"/>
      <c r="D18" s="42"/>
      <c r="E18" s="42"/>
      <c r="F18" s="42"/>
      <c r="G18" s="42"/>
    </row>
    <row r="19" spans="1:11" x14ac:dyDescent="0.3">
      <c r="A19" s="12">
        <v>1</v>
      </c>
      <c r="B19" s="18" t="s">
        <v>24</v>
      </c>
      <c r="C19" s="19" t="e">
        <f>C20+C28+C29+C33</f>
        <v>#REF!</v>
      </c>
      <c r="D19" s="19">
        <f>D20+D28+D29+D33</f>
        <v>4334.6483909373655</v>
      </c>
      <c r="E19" s="19">
        <f>E20+E28+E29+E33</f>
        <v>0</v>
      </c>
      <c r="F19" s="19">
        <f>F20+F28+F29+F33</f>
        <v>9785.1066781965837</v>
      </c>
      <c r="G19" s="19">
        <f>G20+G28+G29+G33</f>
        <v>2341.6547477736162</v>
      </c>
      <c r="H19" s="20"/>
      <c r="I19" s="21"/>
      <c r="J19" s="20"/>
      <c r="K19" s="20"/>
    </row>
    <row r="20" spans="1:11" x14ac:dyDescent="0.3">
      <c r="A20" s="12" t="s">
        <v>16</v>
      </c>
      <c r="B20" s="18" t="s">
        <v>25</v>
      </c>
      <c r="C20" s="19" t="e">
        <f>SUM(C21:C27)</f>
        <v>#REF!</v>
      </c>
      <c r="D20" s="19">
        <f>SUM(D21:D27)</f>
        <v>2583.9190365898089</v>
      </c>
      <c r="E20" s="19">
        <f>SUM(E21:E27)</f>
        <v>0</v>
      </c>
      <c r="F20" s="19">
        <f>SUM(F21:F27)</f>
        <v>7107.888725135469</v>
      </c>
      <c r="G20" s="19">
        <f>SUM(G21:G27)</f>
        <v>1983.4877800531215</v>
      </c>
      <c r="H20" s="20"/>
      <c r="I20" s="21"/>
      <c r="J20" s="20"/>
      <c r="K20" s="20"/>
    </row>
    <row r="21" spans="1:11" x14ac:dyDescent="0.3">
      <c r="A21" s="12" t="s">
        <v>26</v>
      </c>
      <c r="B21" s="18" t="s">
        <v>27</v>
      </c>
      <c r="C21" s="19" t="e">
        <f>'[1]Додаток 2 Структури'!#REF!</f>
        <v>#REF!</v>
      </c>
      <c r="D21" s="19">
        <f>[1]Д2!L11</f>
        <v>2130.6676785457294</v>
      </c>
      <c r="E21" s="19">
        <f>[1]Д2!P11</f>
        <v>0</v>
      </c>
      <c r="F21" s="19">
        <f>[1]Д2!X11</f>
        <v>6414.7442217306098</v>
      </c>
      <c r="G21" s="19">
        <f>[1]Д2!AB11</f>
        <v>1890.7457299706223</v>
      </c>
      <c r="H21" s="20"/>
      <c r="I21" s="21"/>
      <c r="J21" s="20"/>
      <c r="K21" s="20"/>
    </row>
    <row r="22" spans="1:11" ht="30.6" x14ac:dyDescent="0.3">
      <c r="A22" s="12" t="s">
        <v>28</v>
      </c>
      <c r="B22" s="18" t="s">
        <v>29</v>
      </c>
      <c r="C22" s="19">
        <f>[1]Д2!H14</f>
        <v>0</v>
      </c>
      <c r="D22" s="19">
        <f>[1]Д2!L14</f>
        <v>0</v>
      </c>
      <c r="E22" s="19">
        <f>[1]Д2!P14</f>
        <v>0</v>
      </c>
      <c r="F22" s="19">
        <f>[1]Д2!X14</f>
        <v>0</v>
      </c>
      <c r="G22" s="19">
        <f>[1]Д2!AB14</f>
        <v>0</v>
      </c>
      <c r="H22" s="20"/>
      <c r="I22" s="21"/>
      <c r="J22" s="20"/>
      <c r="K22" s="20"/>
    </row>
    <row r="23" spans="1:11" ht="20.399999999999999" x14ac:dyDescent="0.3">
      <c r="A23" s="12" t="s">
        <v>30</v>
      </c>
      <c r="B23" s="18" t="s">
        <v>31</v>
      </c>
      <c r="C23" s="19">
        <f>[1]Д3!G13</f>
        <v>0</v>
      </c>
      <c r="D23" s="19">
        <f>[1]Д3!K13</f>
        <v>0</v>
      </c>
      <c r="E23" s="19">
        <f>[1]Д3!O13</f>
        <v>0</v>
      </c>
      <c r="F23" s="19">
        <f>[1]Д3!W13</f>
        <v>0</v>
      </c>
      <c r="G23" s="19">
        <f>[1]Д3!AA13</f>
        <v>0</v>
      </c>
      <c r="H23" s="20"/>
      <c r="I23" s="21"/>
      <c r="J23" s="20"/>
      <c r="K23" s="20"/>
    </row>
    <row r="24" spans="1:11" x14ac:dyDescent="0.3">
      <c r="A24" s="12" t="s">
        <v>32</v>
      </c>
      <c r="B24" s="18" t="s">
        <v>33</v>
      </c>
      <c r="C24" s="19">
        <f>[1]Д2!H13</f>
        <v>0</v>
      </c>
      <c r="D24" s="19">
        <f>[1]Д2!L13</f>
        <v>0</v>
      </c>
      <c r="E24" s="19">
        <f>[1]Д2!P13</f>
        <v>0</v>
      </c>
      <c r="F24" s="19">
        <f>[1]Д2!X13</f>
        <v>0</v>
      </c>
      <c r="G24" s="19">
        <f>[1]Д2!AB13</f>
        <v>0</v>
      </c>
      <c r="H24" s="20"/>
      <c r="I24" s="21"/>
      <c r="J24" s="20"/>
      <c r="K24" s="20"/>
    </row>
    <row r="25" spans="1:11" x14ac:dyDescent="0.3">
      <c r="A25" s="12" t="s">
        <v>34</v>
      </c>
      <c r="B25" s="18" t="s">
        <v>35</v>
      </c>
      <c r="C25" s="19" t="e">
        <f>'[1]Додаток 2 Структури'!#REF!+'[1]Додаток 3 Структури'!#REF!</f>
        <v>#REF!</v>
      </c>
      <c r="D25" s="19">
        <f>[1]Д2!L12+[1]Д3!K12</f>
        <v>348.02700455618583</v>
      </c>
      <c r="E25" s="19">
        <f>[1]Д2!P12+[1]Д3!O12</f>
        <v>0</v>
      </c>
      <c r="F25" s="19">
        <f>[1]Д2!X12+[1]Д3!W12</f>
        <v>532.23371714775362</v>
      </c>
      <c r="G25" s="19">
        <f>[1]Д2!AB12+[1]Д3!AA12</f>
        <v>71.214349027498741</v>
      </c>
      <c r="H25" s="20"/>
      <c r="I25" s="21"/>
      <c r="J25" s="20"/>
      <c r="K25" s="20"/>
    </row>
    <row r="26" spans="1:11" x14ac:dyDescent="0.3">
      <c r="A26" s="12" t="s">
        <v>36</v>
      </c>
      <c r="B26" s="18" t="s">
        <v>37</v>
      </c>
      <c r="C26" s="19" t="e">
        <f>#NAME?</f>
        <v>#NAME?</v>
      </c>
      <c r="D26" s="19">
        <f>[1]Д2!L15+[1]Д3!K14</f>
        <v>7.9775183576645565</v>
      </c>
      <c r="E26" s="19">
        <f>[1]Д2!P15+[1]Д3!O14</f>
        <v>0</v>
      </c>
      <c r="F26" s="19">
        <f>[1]Д2!X15+[1]Д3!W14</f>
        <v>12.199955131484122</v>
      </c>
      <c r="G26" s="19">
        <f>[1]Д2!AB15+[1]Д3!AA14</f>
        <v>1.6323973108513212</v>
      </c>
      <c r="H26" s="20"/>
      <c r="I26" s="21"/>
      <c r="J26" s="20"/>
      <c r="K26" s="20"/>
    </row>
    <row r="27" spans="1:11" ht="20.399999999999999" x14ac:dyDescent="0.3">
      <c r="A27" s="12" t="s">
        <v>38</v>
      </c>
      <c r="B27" s="18" t="s">
        <v>39</v>
      </c>
      <c r="C27" s="19" t="e">
        <f>#NAME?</f>
        <v>#NAME?</v>
      </c>
      <c r="D27" s="19">
        <f>[1]Д2!L16+[1]Д3!K15</f>
        <v>97.246835130229357</v>
      </c>
      <c r="E27" s="19">
        <f>[1]Д2!P16+[1]Д3!O15</f>
        <v>0</v>
      </c>
      <c r="F27" s="19">
        <f>[1]Д2!X16+[1]Д3!W15</f>
        <v>148.71083112562144</v>
      </c>
      <c r="G27" s="19">
        <f>[1]Д2!AB16+[1]Д3!AA15</f>
        <v>19.895303744149189</v>
      </c>
      <c r="H27" s="20"/>
      <c r="I27" s="21"/>
      <c r="J27" s="20"/>
      <c r="K27" s="20"/>
    </row>
    <row r="28" spans="1:11" x14ac:dyDescent="0.3">
      <c r="A28" s="12" t="s">
        <v>18</v>
      </c>
      <c r="B28" s="18" t="s">
        <v>40</v>
      </c>
      <c r="C28" s="19" t="e">
        <f>'[1]Додаток 2 Структури'!#REF!+'[1]Додаток 3 Структури'!#REF!++'[1]Додаток 4 Структури'!#REF!</f>
        <v>#REF!</v>
      </c>
      <c r="D28" s="19">
        <f>[1]Д2!L17+[1]Д3!K16+[1]Д4!K12</f>
        <v>906.96074904708451</v>
      </c>
      <c r="E28" s="19">
        <f>[1]Д2!P17+[1]Д3!O16+[1]Д4!O12</f>
        <v>0</v>
      </c>
      <c r="F28" s="19">
        <f>[1]Д2!X17+[1]Д3!W16+[1]Д4!W12</f>
        <v>1386.8960535387882</v>
      </c>
      <c r="G28" s="19">
        <f>[1]Д2!AB17+[1]Д3!AA16+[1]Д4!AA12</f>
        <v>185.53331528645629</v>
      </c>
      <c r="H28" s="20"/>
      <c r="I28" s="21"/>
      <c r="J28" s="20"/>
      <c r="K28" s="20"/>
    </row>
    <row r="29" spans="1:11" x14ac:dyDescent="0.3">
      <c r="A29" s="12" t="s">
        <v>20</v>
      </c>
      <c r="B29" s="18" t="s">
        <v>41</v>
      </c>
      <c r="C29" s="19" t="e">
        <f>SUM(C30:C32)</f>
        <v>#REF!</v>
      </c>
      <c r="D29" s="19">
        <f>SUM(D30:D32)</f>
        <v>761.8616613932445</v>
      </c>
      <c r="E29" s="19">
        <f>SUM(E30:E32)</f>
        <v>0</v>
      </c>
      <c r="F29" s="19">
        <f>SUM(F30:F32)</f>
        <v>1165.0717808452132</v>
      </c>
      <c r="G29" s="19">
        <f>SUM(G30:G32)</f>
        <v>155.87800273773925</v>
      </c>
      <c r="H29" s="20"/>
      <c r="I29" s="21"/>
      <c r="J29" s="20"/>
      <c r="K29" s="20"/>
    </row>
    <row r="30" spans="1:11" x14ac:dyDescent="0.3">
      <c r="A30" s="12" t="s">
        <v>42</v>
      </c>
      <c r="B30" s="18" t="s">
        <v>43</v>
      </c>
      <c r="C30" s="19" t="e">
        <f>'[1]Додаток 2 Структури'!#REF!+'[1]Додаток 3 Структури'!#REF!++'[1]Додаток 4 Структури'!#REF!</f>
        <v>#REF!</v>
      </c>
      <c r="D30" s="19">
        <f>[1]Д2!L19+[1]Д3!K18+[1]Д4!K14</f>
        <v>199.53136809862733</v>
      </c>
      <c r="E30" s="19">
        <f>[1]Д2!P19+[1]Д3!O18+[1]Д4!O14</f>
        <v>0</v>
      </c>
      <c r="F30" s="19">
        <f>[1]Д2!X19+[1]Д3!W18+[1]Д4!W14</f>
        <v>305.11713683767528</v>
      </c>
      <c r="G30" s="19">
        <f>[1]Д2!AB19+[1]Д3!AA18+[1]Д4!AA14</f>
        <v>40.817330039894252</v>
      </c>
      <c r="H30" s="20"/>
      <c r="I30" s="21"/>
      <c r="J30" s="20"/>
      <c r="K30" s="20"/>
    </row>
    <row r="31" spans="1:11" x14ac:dyDescent="0.3">
      <c r="A31" s="12" t="s">
        <v>44</v>
      </c>
      <c r="B31" s="18" t="s">
        <v>45</v>
      </c>
      <c r="C31" s="19" t="e">
        <f>#NAME?</f>
        <v>#NAME?</v>
      </c>
      <c r="D31" s="19">
        <f>[1]Д2!L20+[1]Д3!K19+[1]Д4!K15</f>
        <v>13.874791749652637</v>
      </c>
      <c r="E31" s="19">
        <f>[1]Д2!P20+[1]Д3!O19+[1]Д4!O15</f>
        <v>0</v>
      </c>
      <c r="F31" s="19">
        <f>[1]Д2!X20+[1]Д3!W19+[1]Д4!W15</f>
        <v>21.216931852062761</v>
      </c>
      <c r="G31" s="19">
        <f>[1]Д2!AB20+[1]Д3!AA19+[1]Д4!AA15</f>
        <v>2.8383263982846061</v>
      </c>
      <c r="H31" s="20"/>
      <c r="I31" s="21"/>
      <c r="J31" s="20"/>
      <c r="K31" s="20"/>
    </row>
    <row r="32" spans="1:11" x14ac:dyDescent="0.3">
      <c r="A32" s="12" t="s">
        <v>46</v>
      </c>
      <c r="B32" s="18" t="s">
        <v>47</v>
      </c>
      <c r="C32" s="19" t="e">
        <f>#NAME?</f>
        <v>#NAME?</v>
      </c>
      <c r="D32" s="19">
        <f>[1]Д2!L21+[1]Д3!K20+[1]Д4!K16</f>
        <v>548.45550154496448</v>
      </c>
      <c r="E32" s="19">
        <f>[1]Д2!P21+[1]Д3!O20+[1]Д4!O16</f>
        <v>0</v>
      </c>
      <c r="F32" s="19">
        <f>[1]Д2!X21+[1]Д3!W20+[1]Д4!W16</f>
        <v>838.73771215547504</v>
      </c>
      <c r="G32" s="19">
        <f>[1]Д2!AB21+[1]Д3!AA20+[1]Д4!AA16</f>
        <v>112.2223462995604</v>
      </c>
      <c r="H32" s="20"/>
      <c r="I32" s="21"/>
      <c r="J32" s="20"/>
      <c r="K32" s="20"/>
    </row>
    <row r="33" spans="1:11" x14ac:dyDescent="0.3">
      <c r="A33" s="12" t="s">
        <v>48</v>
      </c>
      <c r="B33" s="18" t="s">
        <v>49</v>
      </c>
      <c r="C33" s="19" t="e">
        <f>SUM(C34:C37)</f>
        <v>#REF!</v>
      </c>
      <c r="D33" s="19">
        <f>SUM(D34:D37)</f>
        <v>81.906943907227827</v>
      </c>
      <c r="E33" s="19">
        <f>SUM(E34:E37)</f>
        <v>0</v>
      </c>
      <c r="F33" s="19">
        <f>SUM(F34:F37)</f>
        <v>125.25011867711271</v>
      </c>
      <c r="G33" s="19">
        <f>SUM(G34:G37)</f>
        <v>16.755649696299173</v>
      </c>
      <c r="H33" s="20"/>
      <c r="I33" s="21"/>
      <c r="J33" s="20"/>
      <c r="K33" s="20"/>
    </row>
    <row r="34" spans="1:11" x14ac:dyDescent="0.3">
      <c r="A34" s="12" t="s">
        <v>50</v>
      </c>
      <c r="B34" s="18" t="s">
        <v>51</v>
      </c>
      <c r="C34" s="19" t="e">
        <f>'[1]Додаток 2 Структури'!#REF!+'[1]Додаток 3 Структури'!#REF!++'[1]Додаток 4 Структури'!#REF!</f>
        <v>#REF!</v>
      </c>
      <c r="D34" s="19">
        <f>[1]Д2!L23+[1]Д3!K22+[1]Д4!K18</f>
        <v>13.974494217614026</v>
      </c>
      <c r="E34" s="19">
        <f>[1]Д2!P23+[1]Д3!O22+[1]Д4!O18</f>
        <v>0</v>
      </c>
      <c r="F34" s="19">
        <f>[1]Д2!X23+[1]Д3!W22+[1]Д4!W18</f>
        <v>21.369458766637862</v>
      </c>
      <c r="G34" s="19">
        <f>[1]Д2!AB23+[1]Д3!AA22+[1]Д4!AA18</f>
        <v>2.8587531075081296</v>
      </c>
      <c r="H34" s="20"/>
      <c r="I34" s="21"/>
      <c r="J34" s="20"/>
      <c r="K34" s="20"/>
    </row>
    <row r="35" spans="1:11" x14ac:dyDescent="0.3">
      <c r="A35" s="12" t="s">
        <v>52</v>
      </c>
      <c r="B35" s="18" t="s">
        <v>43</v>
      </c>
      <c r="C35" s="19" t="e">
        <f>#NAME?</f>
        <v>#NAME?</v>
      </c>
      <c r="D35" s="19">
        <f>[1]Д2!L24+[1]Д3!K23+[1]Д4!K19</f>
        <v>3.0763640647196242</v>
      </c>
      <c r="E35" s="19">
        <f>[1]Д2!P24+[1]Д3!O23+[1]Д4!O19</f>
        <v>0</v>
      </c>
      <c r="F35" s="19">
        <f>[1]Д2!X24+[1]Д3!W23+[1]Д4!W19</f>
        <v>4.7043015202562524</v>
      </c>
      <c r="G35" s="19">
        <f>[1]Д2!AB24+[1]Д3!AA23+[1]Д4!AA19</f>
        <v>0.62932975521132739</v>
      </c>
      <c r="H35" s="20"/>
      <c r="I35" s="21"/>
      <c r="J35" s="20"/>
      <c r="K35" s="20"/>
    </row>
    <row r="36" spans="1:11" x14ac:dyDescent="0.3">
      <c r="A36" s="12" t="s">
        <v>53</v>
      </c>
      <c r="B36" s="18" t="s">
        <v>45</v>
      </c>
      <c r="C36" s="19" t="e">
        <f>#NAME?</f>
        <v>#NAME?</v>
      </c>
      <c r="D36" s="19">
        <f>[1]Д2!L25+[1]Д3!K24+[1]Д4!K20</f>
        <v>0.1228894008115631</v>
      </c>
      <c r="E36" s="19">
        <f>[1]Д2!P25+[1]Д3!O24+[1]Д4!O20</f>
        <v>0</v>
      </c>
      <c r="F36" s="19">
        <f>[1]Д2!X25+[1]Д3!W24+[1]Д4!W20</f>
        <v>0.18791947551586871</v>
      </c>
      <c r="G36" s="19">
        <f>[1]Д2!AB25+[1]Д3!AA24+[1]Д4!AA20</f>
        <v>2.5139391786409563E-2</v>
      </c>
      <c r="H36" s="20"/>
      <c r="I36" s="21"/>
      <c r="J36" s="20"/>
      <c r="K36" s="20"/>
    </row>
    <row r="37" spans="1:11" x14ac:dyDescent="0.3">
      <c r="A37" s="12" t="s">
        <v>54</v>
      </c>
      <c r="B37" s="18" t="s">
        <v>55</v>
      </c>
      <c r="C37" s="19" t="e">
        <f>#NAME?</f>
        <v>#NAME?</v>
      </c>
      <c r="D37" s="19">
        <f>[1]Д2!L26+[1]Д3!K25+[1]Д4!K21</f>
        <v>64.733196224082619</v>
      </c>
      <c r="E37" s="19">
        <f>[1]Д2!P26+[1]Д3!O25+[1]Д4!O21</f>
        <v>0</v>
      </c>
      <c r="F37" s="19">
        <f>[1]Д2!X26+[1]Д3!W25+[1]Д4!W21</f>
        <v>98.988438914702726</v>
      </c>
      <c r="G37" s="19">
        <f>[1]Д2!AB26+[1]Д3!AA25+[1]Д4!AA21</f>
        <v>13.242427441793307</v>
      </c>
      <c r="H37" s="20"/>
      <c r="I37" s="21"/>
      <c r="J37" s="20"/>
      <c r="K37" s="20"/>
    </row>
    <row r="38" spans="1:11" x14ac:dyDescent="0.3">
      <c r="A38" s="12">
        <v>2</v>
      </c>
      <c r="B38" s="18" t="s">
        <v>56</v>
      </c>
      <c r="C38" s="19" t="e">
        <f>SUM(C39:C42)</f>
        <v>#REF!</v>
      </c>
      <c r="D38" s="19">
        <f>SUM(D39:D42)</f>
        <v>157.52428289549093</v>
      </c>
      <c r="E38" s="19">
        <f>SUM(E39:E42)</f>
        <v>0</v>
      </c>
      <c r="F38" s="19">
        <f>SUM(F39:F42)</f>
        <v>240.88232547970705</v>
      </c>
      <c r="G38" s="19">
        <f>SUM(G39:G42)</f>
        <v>32.224639012858091</v>
      </c>
      <c r="I38" s="21"/>
    </row>
    <row r="39" spans="1:11" x14ac:dyDescent="0.3">
      <c r="A39" s="12" t="s">
        <v>57</v>
      </c>
      <c r="B39" s="18" t="s">
        <v>51</v>
      </c>
      <c r="C39" s="19" t="e">
        <f>'[1]Додаток 2 Структури'!#REF!+'[1]Додаток 3 Структури'!#REF!+'[1]Додаток 4 Структури'!#REF!</f>
        <v>#REF!</v>
      </c>
      <c r="D39" s="19">
        <f>[1]Д2!L28+[1]Д3!K27+[1]Д4!K23</f>
        <v>95.274108820816636</v>
      </c>
      <c r="E39" s="19">
        <f>[1]Д2!P28+[1]Д3!O27+[1]Д4!O23</f>
        <v>0</v>
      </c>
      <c r="F39" s="19">
        <f>[1]Д2!X28+[1]Д3!W27+[1]Д4!W23</f>
        <v>145.69086408283397</v>
      </c>
      <c r="G39" s="19">
        <f>[1]Д2!AB28+[1]Д3!AA27+[1]Д4!AA23</f>
        <v>19.490161813675783</v>
      </c>
      <c r="H39" s="20"/>
      <c r="I39" s="21"/>
      <c r="J39" s="20"/>
      <c r="K39" s="20"/>
    </row>
    <row r="40" spans="1:11" x14ac:dyDescent="0.3">
      <c r="A40" s="12" t="s">
        <v>58</v>
      </c>
      <c r="B40" s="18" t="s">
        <v>43</v>
      </c>
      <c r="C40" s="19" t="e">
        <f>#NAME?</f>
        <v>#NAME?</v>
      </c>
      <c r="D40" s="19">
        <f>[1]Д2!L29+[1]Д3!K28+[1]Д4!K24</f>
        <v>20.95949917371707</v>
      </c>
      <c r="E40" s="19">
        <f>[1]Д2!P29+[1]Д3!O28+[1]Д4!O24</f>
        <v>0</v>
      </c>
      <c r="F40" s="19">
        <f>[1]Д2!X29+[1]Д3!W28+[1]Д4!W24</f>
        <v>32.05075948683254</v>
      </c>
      <c r="G40" s="19">
        <f>[1]Д2!AB29+[1]Д3!AA28+[1]Д4!AA24</f>
        <v>4.2876709772621941</v>
      </c>
      <c r="H40" s="20"/>
      <c r="I40" s="21"/>
      <c r="J40" s="20"/>
      <c r="K40" s="20"/>
    </row>
    <row r="41" spans="1:11" x14ac:dyDescent="0.3">
      <c r="A41" s="12" t="s">
        <v>59</v>
      </c>
      <c r="B41" s="18" t="s">
        <v>45</v>
      </c>
      <c r="C41" s="19" t="e">
        <f>#NAME?</f>
        <v>#NAME?</v>
      </c>
      <c r="D41" s="19">
        <f>[1]Д2!L30+[1]Д3!K29+[1]Д4!K25</f>
        <v>2.5886679409089801</v>
      </c>
      <c r="E41" s="19">
        <f>[1]Д2!P30+[1]Д3!O29+[1]Д4!O25</f>
        <v>0</v>
      </c>
      <c r="F41" s="19">
        <f>[1]Д2!X30+[1]Д3!W29+[1]Д4!W25</f>
        <v>3.9585284439038588</v>
      </c>
      <c r="G41" s="19">
        <f>[1]Д2!AB30+[1]Д3!AA29+[1]Д4!AA25</f>
        <v>0.52956210202985587</v>
      </c>
      <c r="H41" s="20"/>
      <c r="I41" s="21"/>
      <c r="J41" s="20"/>
      <c r="K41" s="20"/>
    </row>
    <row r="42" spans="1:11" x14ac:dyDescent="0.3">
      <c r="A42" s="12" t="s">
        <v>60</v>
      </c>
      <c r="B42" s="18" t="s">
        <v>55</v>
      </c>
      <c r="C42" s="19" t="e">
        <f>#NAME?</f>
        <v>#NAME?</v>
      </c>
      <c r="D42" s="19">
        <f>[1]Д2!L31+[1]Д3!K30+[1]Д4!K26</f>
        <v>38.702006960048237</v>
      </c>
      <c r="E42" s="19">
        <f>[1]Д2!P31+[1]Д3!O30+[1]Д4!O26</f>
        <v>0</v>
      </c>
      <c r="F42" s="19">
        <f>[1]Д2!X31+[1]Д3!W30+[1]Д4!W26</f>
        <v>59.182173466136717</v>
      </c>
      <c r="G42" s="19">
        <f>[1]Д2!AB31+[1]Д3!AA30+[1]Д4!AA26</f>
        <v>7.9172441198902597</v>
      </c>
      <c r="H42" s="20"/>
      <c r="I42" s="21"/>
      <c r="J42" s="20"/>
      <c r="K42" s="20"/>
    </row>
    <row r="43" spans="1:11" x14ac:dyDescent="0.3">
      <c r="A43" s="12" t="s">
        <v>61</v>
      </c>
      <c r="B43" s="18" t="s">
        <v>62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/>
      <c r="I43" s="21"/>
      <c r="J43" s="20"/>
      <c r="K43" s="20"/>
    </row>
    <row r="44" spans="1:11" x14ac:dyDescent="0.3">
      <c r="A44" s="12" t="s">
        <v>63</v>
      </c>
      <c r="B44" s="18" t="s">
        <v>64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/>
      <c r="I44" s="21"/>
      <c r="J44" s="20"/>
      <c r="K44" s="20"/>
    </row>
    <row r="45" spans="1:11" x14ac:dyDescent="0.3">
      <c r="A45" s="12" t="s">
        <v>65</v>
      </c>
      <c r="B45" s="18" t="s">
        <v>66</v>
      </c>
      <c r="C45" s="19" t="e">
        <f>C19+C38+C43+C44</f>
        <v>#REF!</v>
      </c>
      <c r="D45" s="19">
        <f>D19+D38+D43+D44</f>
        <v>4492.1726738328562</v>
      </c>
      <c r="E45" s="19">
        <f>E19+E38+E43+E44</f>
        <v>0</v>
      </c>
      <c r="F45" s="19">
        <f>F19+F38+F43+F44</f>
        <v>10025.98900367629</v>
      </c>
      <c r="G45" s="19">
        <f>G19+G38+G43+G44</f>
        <v>2373.8793867864742</v>
      </c>
      <c r="H45" s="20"/>
      <c r="I45" s="21"/>
      <c r="J45" s="20"/>
      <c r="K45" s="20"/>
    </row>
    <row r="46" spans="1:11" x14ac:dyDescent="0.3">
      <c r="A46" s="12" t="s">
        <v>67</v>
      </c>
      <c r="B46" s="18" t="s">
        <v>68</v>
      </c>
      <c r="C46" s="19">
        <f>[1]Д2!H36+[1]Д3!G41+[1]Д4!G30</f>
        <v>0</v>
      </c>
      <c r="D46" s="19">
        <f>[1]Д2!L36+[1]Д3!K41+[1]Д4!K30</f>
        <v>0</v>
      </c>
      <c r="E46" s="19">
        <f>[1]Д2!P36+[1]Д3!O41+[1]Д4!O30</f>
        <v>0</v>
      </c>
      <c r="F46" s="19">
        <f>[1]Д2!X36+[1]Д3!W41+[1]Д4!W30</f>
        <v>0</v>
      </c>
      <c r="G46" s="19">
        <f>[1]Д2!AB36+[1]Д3!AA41+[1]Д4!AA30</f>
        <v>0</v>
      </c>
      <c r="H46" s="20"/>
      <c r="I46" s="21"/>
      <c r="J46" s="20"/>
      <c r="K46" s="20"/>
    </row>
    <row r="47" spans="1:11" s="22" customFormat="1" ht="20.399999999999999" x14ac:dyDescent="0.3">
      <c r="A47" s="12" t="s">
        <v>69</v>
      </c>
      <c r="B47" s="18" t="s">
        <v>70</v>
      </c>
      <c r="C47" s="19" t="e">
        <f>SUM(C48:C50)</f>
        <v>#REF!</v>
      </c>
      <c r="D47" s="19">
        <f>SUM(D48:D50)</f>
        <v>219.13037450499712</v>
      </c>
      <c r="E47" s="19">
        <f>SUM(E48:E50)</f>
        <v>0</v>
      </c>
      <c r="F47" s="19">
        <f>SUM(F48:F50)</f>
        <v>489.07263432764978</v>
      </c>
      <c r="G47" s="19">
        <f>SUM(G48:G50)</f>
        <v>115.79899434424276</v>
      </c>
      <c r="H47" s="20"/>
      <c r="I47" s="21"/>
      <c r="J47" s="20"/>
      <c r="K47" s="20"/>
    </row>
    <row r="48" spans="1:11" x14ac:dyDescent="0.3">
      <c r="A48" s="12" t="s">
        <v>71</v>
      </c>
      <c r="B48" s="18" t="s">
        <v>72</v>
      </c>
      <c r="C48" s="19" t="e">
        <f>'[1]Додаток 2 Структури'!#REF!+'[1]Додаток 3 Структури'!#REF!+'[1]Додаток 4 Структури'!#REF!</f>
        <v>#REF!</v>
      </c>
      <c r="D48" s="19">
        <f>[1]Д2!L38+[1]Д3!K44+[1]Д4!K32</f>
        <v>39.443467410899487</v>
      </c>
      <c r="E48" s="19">
        <f>[1]Д2!P38+[1]Д3!O44+[1]Д4!O32</f>
        <v>0</v>
      </c>
      <c r="F48" s="19">
        <f>[1]Д2!X38+[1]Д3!W44+[1]Д4!W32</f>
        <v>88.033074178976989</v>
      </c>
      <c r="G48" s="19">
        <f>[1]Д2!AB38+[1]Д3!AA44+[1]Д4!AA32</f>
        <v>20.843818981963697</v>
      </c>
      <c r="H48" s="20"/>
      <c r="I48" s="21"/>
      <c r="J48" s="20"/>
      <c r="K48" s="20"/>
    </row>
    <row r="49" spans="1:11" x14ac:dyDescent="0.3">
      <c r="A49" s="12" t="s">
        <v>73</v>
      </c>
      <c r="B49" s="18" t="s">
        <v>74</v>
      </c>
      <c r="C49" s="19" t="e">
        <f>#NAME?</f>
        <v>#NAME?</v>
      </c>
      <c r="D49" s="19">
        <f>[1]Д2!L39+[1]Д3!K45+[1]Д4!K35</f>
        <v>0</v>
      </c>
      <c r="E49" s="19">
        <f>[1]Д2!P40+[1]Д3!W45+[1]Д4!W35</f>
        <v>0</v>
      </c>
      <c r="F49" s="19">
        <f>[1]Д2!X40+[1]Д3!AA45+[1]Д4!AA35</f>
        <v>0</v>
      </c>
      <c r="G49" s="19">
        <f>[1]Д2!AB41+[1]Д3!AA45+[1]Д4!AA35</f>
        <v>0</v>
      </c>
      <c r="H49" s="20"/>
      <c r="I49" s="21"/>
      <c r="J49" s="20"/>
      <c r="K49" s="20"/>
    </row>
    <row r="50" spans="1:11" x14ac:dyDescent="0.3">
      <c r="A50" s="12" t="s">
        <v>75</v>
      </c>
      <c r="B50" s="18" t="s">
        <v>76</v>
      </c>
      <c r="C50" s="19" t="e">
        <f>#NAME?</f>
        <v>#NAME?</v>
      </c>
      <c r="D50" s="19">
        <f>[1]Д2!L42+[1]Д3!K46+[1]Д4!K36</f>
        <v>179.68690709409762</v>
      </c>
      <c r="E50" s="19">
        <f>[1]Д2!P42+[1]Д3!O46+[1]Д4!O36</f>
        <v>0</v>
      </c>
      <c r="F50" s="19">
        <f>[1]Д2!X42+[1]Д3!W46+[1]Д4!W36</f>
        <v>401.03956014867276</v>
      </c>
      <c r="G50" s="19">
        <f>[1]Д2!AB42+[1]Д3!AA46+[1]Д4!AA36</f>
        <v>94.955175362279064</v>
      </c>
      <c r="H50" s="20"/>
      <c r="I50" s="21"/>
      <c r="J50" s="20"/>
      <c r="K50" s="20"/>
    </row>
    <row r="51" spans="1:11" s="22" customFormat="1" x14ac:dyDescent="0.3">
      <c r="A51" s="12" t="s">
        <v>77</v>
      </c>
      <c r="B51" s="18" t="s">
        <v>78</v>
      </c>
      <c r="C51" s="19" t="e">
        <f>C45+C46+C47</f>
        <v>#REF!</v>
      </c>
      <c r="D51" s="19">
        <f t="shared" ref="D51:G51" si="0">D45+D46+D47</f>
        <v>4711.3030483378534</v>
      </c>
      <c r="E51" s="19">
        <f t="shared" si="0"/>
        <v>0</v>
      </c>
      <c r="F51" s="19">
        <f t="shared" si="0"/>
        <v>10515.061638003939</v>
      </c>
      <c r="G51" s="19">
        <f t="shared" si="0"/>
        <v>2489.6783811307168</v>
      </c>
      <c r="I51" s="21"/>
      <c r="J51" s="20"/>
    </row>
    <row r="52" spans="1:11" s="22" customFormat="1" ht="20.399999999999999" x14ac:dyDescent="0.3">
      <c r="A52" s="12" t="s">
        <v>79</v>
      </c>
      <c r="B52" s="18" t="s">
        <v>80</v>
      </c>
      <c r="C52" s="19" t="e">
        <f>'[1]Додаток 3 Структури'!#REF!</f>
        <v>#REF!</v>
      </c>
      <c r="D52" s="19">
        <f>'[1]Додаток 3 Структури'!C46</f>
        <v>1782.567805835047</v>
      </c>
      <c r="E52" s="19">
        <f>'[1]Додаток 3 Структури'!D46</f>
        <v>0</v>
      </c>
      <c r="F52" s="19">
        <f>'[1]Додаток 3 Структури'!E46</f>
        <v>2726.1175168078657</v>
      </c>
      <c r="G52" s="19">
        <f>'[1]Додаток 3 Структури'!F46</f>
        <v>364.78161010519131</v>
      </c>
      <c r="I52" s="21"/>
      <c r="J52" s="20"/>
    </row>
    <row r="53" spans="1:11" s="22" customFormat="1" x14ac:dyDescent="0.3">
      <c r="A53" s="23"/>
      <c r="B53" s="24"/>
      <c r="C53" s="25"/>
      <c r="D53" s="25"/>
      <c r="E53" s="25"/>
      <c r="F53" s="25"/>
      <c r="G53" s="25"/>
      <c r="I53" s="21"/>
      <c r="J53" s="20"/>
    </row>
    <row r="54" spans="1:11" x14ac:dyDescent="0.3">
      <c r="A54" s="26"/>
      <c r="B54" s="27"/>
      <c r="C54" s="24"/>
      <c r="D54" s="28"/>
      <c r="E54" s="44"/>
      <c r="F54" s="29"/>
      <c r="G54" s="30"/>
    </row>
    <row r="55" spans="1:11" ht="15.6" x14ac:dyDescent="0.3">
      <c r="A55" s="31"/>
      <c r="B55" s="43"/>
      <c r="C55" s="33"/>
      <c r="D55" s="32"/>
      <c r="E55" s="32"/>
      <c r="F55" s="33"/>
      <c r="G55" s="34"/>
    </row>
    <row r="56" spans="1:11" x14ac:dyDescent="0.3">
      <c r="B56" s="45" t="s">
        <v>84</v>
      </c>
      <c r="C56" s="35"/>
      <c r="D56" s="35"/>
      <c r="E56" s="35"/>
    </row>
    <row r="57" spans="1:11" x14ac:dyDescent="0.3">
      <c r="B57" s="46" t="s">
        <v>81</v>
      </c>
    </row>
    <row r="58" spans="1:11" x14ac:dyDescent="0.3">
      <c r="B58" s="47" t="s">
        <v>82</v>
      </c>
      <c r="D58" s="36"/>
      <c r="E58" s="48" t="s">
        <v>83</v>
      </c>
      <c r="F58" s="36"/>
      <c r="G58" s="36"/>
    </row>
    <row r="59" spans="1:11" x14ac:dyDescent="0.3">
      <c r="D59" s="36"/>
      <c r="E59" s="36"/>
      <c r="F59" s="36"/>
      <c r="G59" s="36"/>
    </row>
    <row r="60" spans="1:11" x14ac:dyDescent="0.3">
      <c r="A60" s="3"/>
    </row>
    <row r="61" spans="1:11" x14ac:dyDescent="0.3">
      <c r="A61" s="3"/>
      <c r="D61" s="37"/>
      <c r="E61" s="37"/>
      <c r="F61" s="37"/>
      <c r="G61" s="37"/>
    </row>
    <row r="62" spans="1:11" x14ac:dyDescent="0.3">
      <c r="A62" s="3"/>
    </row>
    <row r="63" spans="1:11" x14ac:dyDescent="0.3">
      <c r="A63" s="3"/>
    </row>
    <row r="70" spans="4:7" s="1" customFormat="1" x14ac:dyDescent="0.3">
      <c r="D70" s="37"/>
      <c r="E70" s="37"/>
      <c r="F70" s="37"/>
      <c r="G70" s="37"/>
    </row>
  </sheetData>
  <mergeCells count="4">
    <mergeCell ref="A8:G8"/>
    <mergeCell ref="A9:G9"/>
    <mergeCell ref="B13:G13"/>
    <mergeCell ref="B18:G18"/>
  </mergeCells>
  <conditionalFormatting sqref="E5">
    <cfRule type="expression" dxfId="0" priority="1">
      <formula>AND(E5&lt;&gt;#REF!)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&amp;C&amp;P&amp;R&amp;8продовження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Аркуш1!_Hlk111815570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3</cp:revision>
  <cp:lastPrinted>2023-09-14T14:23:16Z</cp:lastPrinted>
  <dcterms:created xsi:type="dcterms:W3CDTF">2023-07-17T12:21:13Z</dcterms:created>
  <dcterms:modified xsi:type="dcterms:W3CDTF">2023-09-14T14:24:21Z</dcterms:modified>
</cp:coreProperties>
</file>