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31 липня 2023 року\рішення 2\"/>
    </mc:Choice>
  </mc:AlternateContent>
  <xr:revisionPtr revIDLastSave="0" documentId="10_ncr:8100000_{68E839F0-7ABD-429F-AF8A-2F0EEF5F704F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2" i="1" l="1"/>
  <c r="F32" i="1" s="1"/>
  <c r="E42" i="1"/>
  <c r="E36" i="1" s="1"/>
  <c r="D42" i="1"/>
  <c r="C42" i="1"/>
  <c r="C29" i="1" s="1"/>
  <c r="F41" i="1"/>
  <c r="E41" i="1"/>
  <c r="D41" i="1"/>
  <c r="F40" i="1"/>
  <c r="E40" i="1"/>
  <c r="D40" i="1"/>
  <c r="D14" i="1" s="1"/>
  <c r="C40" i="1"/>
  <c r="F39" i="1"/>
  <c r="E39" i="1"/>
  <c r="D39" i="1"/>
  <c r="C39" i="1"/>
  <c r="F38" i="1"/>
  <c r="E38" i="1"/>
  <c r="D38" i="1"/>
  <c r="C38" i="1"/>
  <c r="C37" i="1" s="1"/>
  <c r="F37" i="1"/>
  <c r="E37" i="1"/>
  <c r="D37" i="1"/>
  <c r="D36" i="1"/>
  <c r="F34" i="1"/>
  <c r="D34" i="1"/>
  <c r="D33" i="1"/>
  <c r="C33" i="1"/>
  <c r="F30" i="1"/>
  <c r="F25" i="1"/>
  <c r="F20" i="1"/>
  <c r="F18" i="1"/>
  <c r="F14" i="1"/>
  <c r="C41" i="1" l="1"/>
  <c r="C31" i="1"/>
  <c r="E16" i="1"/>
  <c r="E27" i="1"/>
  <c r="F16" i="1"/>
  <c r="F22" i="1"/>
  <c r="F27" i="1"/>
  <c r="E14" i="1"/>
  <c r="E18" i="1"/>
  <c r="E25" i="1"/>
  <c r="E21" i="1"/>
  <c r="E15" i="1"/>
  <c r="E17" i="1"/>
  <c r="F21" i="1"/>
  <c r="F19" i="1" s="1"/>
  <c r="E24" i="1"/>
  <c r="E26" i="1"/>
  <c r="F31" i="1"/>
  <c r="F33" i="1"/>
  <c r="F36" i="1"/>
  <c r="F15" i="1"/>
  <c r="F17" i="1"/>
  <c r="E20" i="1"/>
  <c r="E22" i="1"/>
  <c r="F24" i="1"/>
  <c r="F26" i="1"/>
  <c r="F29" i="1"/>
  <c r="C27" i="1"/>
  <c r="C26" i="1"/>
  <c r="C25" i="1"/>
  <c r="C24" i="1"/>
  <c r="C22" i="1"/>
  <c r="C21" i="1"/>
  <c r="C20" i="1"/>
  <c r="C18" i="1"/>
  <c r="C17" i="1"/>
  <c r="C16" i="1"/>
  <c r="C15" i="1"/>
  <c r="C14" i="1"/>
  <c r="D27" i="1"/>
  <c r="D26" i="1"/>
  <c r="D25" i="1"/>
  <c r="D24" i="1"/>
  <c r="D22" i="1"/>
  <c r="D21" i="1"/>
  <c r="D20" i="1"/>
  <c r="D18" i="1"/>
  <c r="D17" i="1"/>
  <c r="D16" i="1"/>
  <c r="D15" i="1"/>
  <c r="D32" i="1"/>
  <c r="D31" i="1"/>
  <c r="D30" i="1"/>
  <c r="D29" i="1"/>
  <c r="C30" i="1"/>
  <c r="C32" i="1"/>
  <c r="C36" i="1"/>
  <c r="C34" i="1"/>
  <c r="E29" i="1"/>
  <c r="E30" i="1"/>
  <c r="E31" i="1"/>
  <c r="E32" i="1"/>
  <c r="E33" i="1"/>
  <c r="E34" i="1"/>
  <c r="C28" i="1" l="1"/>
  <c r="F13" i="1"/>
  <c r="E13" i="1"/>
  <c r="F12" i="1"/>
  <c r="D13" i="1"/>
  <c r="F23" i="1"/>
  <c r="E28" i="1"/>
  <c r="E23" i="1"/>
  <c r="E12" i="1" s="1"/>
  <c r="F28" i="1"/>
  <c r="E19" i="1"/>
  <c r="D23" i="1"/>
  <c r="C13" i="1"/>
  <c r="C23" i="1"/>
  <c r="D28" i="1"/>
  <c r="D19" i="1"/>
  <c r="C19" i="1"/>
  <c r="D12" i="1" l="1"/>
  <c r="D35" i="1" s="1"/>
  <c r="D10" i="1" s="1"/>
  <c r="F35" i="1"/>
  <c r="F10" i="1" s="1"/>
  <c r="E35" i="1"/>
  <c r="E10" i="1" s="1"/>
  <c r="C12" i="1"/>
  <c r="C35" i="1" s="1"/>
  <c r="C10" i="1" s="1"/>
</calcChain>
</file>

<file path=xl/sharedStrings.xml><?xml version="1.0" encoding="utf-8"?>
<sst xmlns="http://schemas.openxmlformats.org/spreadsheetml/2006/main" count="83" uniqueCount="77">
  <si>
    <t>Структура тарифів на транспортування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</si>
  <si>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</si>
  <si>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</si>
  <si>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</si>
  <si>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</si>
  <si>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</si>
  <si>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</si>
  <si>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</si>
  <si>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</si>
  <si>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</si>
  <si>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</si>
  <si>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транспортування теплової енергії власним споживачам </t>
  </si>
  <si>
    <t>ІІ</t>
  </si>
  <si>
    <t>Структура тарифів на транспортування теплової енергії власним споживачам</t>
  </si>
  <si>
    <t>Виробнича собівартість, 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</si>
  <si>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</si>
  <si>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</si>
  <si>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</si>
  <si>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</si>
  <si>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</si>
  <si>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транспортування теплової енергії тепловимим мережами інших підприємств</t>
  </si>
  <si>
    <t>1.1.3</t>
  </si>
  <si>
    <t>вода для технологічних потреб та водовідведення</t>
  </si>
  <si>
    <t>1.1.4</t>
  </si>
  <si>
    <t>матеріали, запасні 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</si>
  <si>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</si>
  <si>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</si>
  <si>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</si>
  <si>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</si>
  <si>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</si>
  <si>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</si>
  <si>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</si>
  <si>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</si>
  <si>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</si>
  <si>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</si>
  <si>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</si>
  <si>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</si>
  <si>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</si>
  <si>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</si>
  <si>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</si>
  <si>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відрахування на соціальні заходи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</si>
  <si>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</si>
  <si>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</si>
  <si>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</si>
  <si>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</si>
  <si>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</si>
  <si>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</si>
  <si>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</si>
  <si>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</si>
  <si>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</si>
  <si>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</si>
  <si>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</si>
  <si>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</si>
  <si>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</si>
  <si>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</si>
  <si>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</si>
  <si>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</si>
  <si>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</si>
  <si>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</si>
  <si>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транспортування  теплової енергії, усього, у тому числі:</t>
  </si>
  <si>
    <t>7.1</t>
  </si>
  <si>
    <t>податок на прибуток</t>
  </si>
  <si>
    <t>7.2</t>
  </si>
  <si>
    <t xml:space="preserve">на розвиток виробництва (виробничі інвестиції) </t>
  </si>
  <si>
    <t>7.3</t>
  </si>
  <si>
    <t>інше використання прибутку</t>
  </si>
  <si>
    <t>Витрати на теплову енергію  для компенсації втрат власної теплової енергії ліцензіата в теплових мережах</t>
  </si>
  <si>
    <t>8</t>
  </si>
  <si>
    <t>Річний обсяг реалізації теплової енергії власним споживачам, Гкал</t>
  </si>
  <si>
    <t>(посада)</t>
  </si>
  <si>
    <t xml:space="preserve">(підпис) </t>
  </si>
  <si>
    <t>(ім'я та прізвище)</t>
  </si>
  <si>
    <t>Начальник відділу економічного</t>
  </si>
  <si>
    <t>розвитку та інвестицій</t>
  </si>
  <si>
    <t xml:space="preserve">Менської міської ради </t>
  </si>
  <si>
    <t>Сергій СКОРОХОД</t>
  </si>
  <si>
    <t>Додаток 3 до рішення виконавчого комітету Менської міської ради 31 липня 2023 року №204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</si>
</sst>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0">
    <xf numFmtId="0" fontId="0" fillId="0" borderId="0" xfId="0"/>
    <xf numFmtId="0" fontId="2" fillId="0" borderId="0" xfId="5" applyFont="1"/>
    <xf numFmtId="49" fontId="2" fillId="0" borderId="0" xfId="5" applyNumberFormat="1" applyFont="1"/>
    <xf numFmtId="0" fontId="3" fillId="0" borderId="0" xfId="5" applyFont="1"/>
    <xf numFmtId="0" fontId="2" fillId="0" borderId="0" xfId="3" applyFont="1"/>
    <xf numFmtId="0" fontId="6" fillId="0" borderId="0" xfId="0" applyFont="1" applyAlignment="1">
      <alignment horizontal="right"/>
    </xf>
    <xf numFmtId="49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4" fontId="9" fillId="0" borderId="1" xfId="5" applyNumberFormat="1" applyFont="1" applyBorder="1" applyAlignment="1">
      <alignment horizontal="center" vertical="center" wrapText="1"/>
    </xf>
    <xf numFmtId="0" fontId="10" fillId="0" borderId="0" xfId="5" applyFont="1"/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vertical="center" wrapText="1"/>
    </xf>
    <xf numFmtId="4" fontId="6" fillId="0" borderId="1" xfId="4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0" fontId="7" fillId="0" borderId="4" xfId="5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49" fontId="7" fillId="0" borderId="0" xfId="3" applyNumberFormat="1" applyFont="1" applyAlignment="1">
      <alignment horizontal="right" vertical="center" wrapText="1"/>
    </xf>
    <xf numFmtId="0" fontId="7" fillId="0" borderId="5" xfId="3" applyFont="1" applyBorder="1" applyAlignment="1">
      <alignment vertical="center" wrapText="1"/>
    </xf>
    <xf numFmtId="0" fontId="3" fillId="0" borderId="0" xfId="6" applyFont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11" fillId="0" borderId="5" xfId="3" applyFont="1" applyBorder="1" applyAlignment="1">
      <alignment vertical="center" wrapText="1"/>
    </xf>
    <xf numFmtId="0" fontId="12" fillId="0" borderId="0" xfId="7" applyFont="1" applyAlignment="1">
      <alignment wrapText="1"/>
    </xf>
    <xf numFmtId="0" fontId="13" fillId="0" borderId="0" xfId="6" applyFont="1" applyAlignment="1">
      <alignment horizontal="center" vertical="center" wrapText="1"/>
    </xf>
    <xf numFmtId="0" fontId="14" fillId="0" borderId="0" xfId="7" applyFont="1" applyAlignment="1">
      <alignment wrapText="1"/>
    </xf>
    <xf numFmtId="0" fontId="4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2" fontId="5" fillId="0" borderId="0" xfId="5" applyNumberFormat="1" applyFont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4" fillId="0" borderId="0" xfId="5" applyFont="1"/>
    <xf numFmtId="0" fontId="4" fillId="0" borderId="0" xfId="3" applyFont="1" applyAlignment="1">
      <alignment horizontal="center" wrapText="1"/>
    </xf>
  </cellXfs>
  <cellStyles count="8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3 2" xfId="3" xr:uid="{00000000-0005-0000-0000-000003000000}"/>
    <cellStyle name="Обычный 3 11 3 2 2" xfId="4" xr:uid="{00000000-0005-0000-0000-000004000000}"/>
    <cellStyle name="Обычный 3 11 3 3 2" xfId="5" xr:uid="{00000000-0005-0000-0000-000005000000}"/>
    <cellStyle name="Обычный 4 2 3" xfId="6" xr:uid="{00000000-0005-0000-0000-000006000000}"/>
    <cellStyle name="Обычный 4 6 2 2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32">
          <cell r="K32">
            <v>0</v>
          </cell>
          <cell r="O32">
            <v>0</v>
          </cell>
          <cell r="W32">
            <v>0</v>
          </cell>
          <cell r="AA32">
            <v>0</v>
          </cell>
        </row>
        <row r="33">
          <cell r="K33">
            <v>0</v>
          </cell>
          <cell r="O33">
            <v>0</v>
          </cell>
          <cell r="W33">
            <v>0</v>
          </cell>
          <cell r="AA33">
            <v>0</v>
          </cell>
        </row>
        <row r="36">
          <cell r="K36">
            <v>484.83853558595433</v>
          </cell>
          <cell r="O36">
            <v>0</v>
          </cell>
          <cell r="W36">
            <v>1161.0322175716003</v>
          </cell>
          <cell r="AA36">
            <v>292.2079475420461</v>
          </cell>
        </row>
        <row r="41"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O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  <row r="51">
          <cell r="K51">
            <v>1782.567805835047</v>
          </cell>
          <cell r="O51">
            <v>0</v>
          </cell>
          <cell r="W51">
            <v>2726.1175168078657</v>
          </cell>
          <cell r="AA51">
            <v>364.78161010519131</v>
          </cell>
        </row>
      </sheetData>
      <sheetData sheetId="10">
        <row r="12">
          <cell r="K12">
            <v>23.334003615490087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="60" zoomScaleNormal="100" workbookViewId="0">
      <selection activeCell="B2" sqref="B2"/>
    </sheetView>
  </sheetViews>
  <sheetFormatPr defaultColWidth="9.109375" defaultRowHeight="13.8" x14ac:dyDescent="0.25"/>
  <cols>
    <col min="1" max="1" width="4.5546875" style="2" bestFit="1" customWidth="1"/>
    <col min="2" max="2" width="34" style="1" bestFit="1" customWidth="1"/>
    <col min="3" max="3" width="8.6640625" style="3" bestFit="1" customWidth="1"/>
    <col min="4" max="4" width="10" style="3" bestFit="1" customWidth="1"/>
    <col min="5" max="5" width="8.5546875" style="3" bestFit="1" customWidth="1"/>
    <col min="6" max="6" width="9.33203125" style="3" bestFit="1" customWidth="1"/>
    <col min="7" max="7" width="9.109375" style="1" bestFit="1"/>
    <col min="8" max="8" width="18.44140625" style="1" bestFit="1" customWidth="1"/>
    <col min="9" max="9" width="9.109375" style="1" bestFit="1"/>
    <col min="10" max="16384" width="9.109375" style="1"/>
  </cols>
  <sheetData>
    <row r="1" spans="1:8" ht="14.4" customHeight="1" x14ac:dyDescent="0.25">
      <c r="C1" s="39" t="s">
        <v>76</v>
      </c>
      <c r="D1" s="39"/>
      <c r="E1" s="39"/>
      <c r="F1" s="39"/>
    </row>
    <row r="2" spans="1:8" x14ac:dyDescent="0.25">
      <c r="B2" s="4"/>
      <c r="C2" s="39"/>
      <c r="D2" s="39"/>
      <c r="E2" s="39"/>
      <c r="F2" s="39"/>
    </row>
    <row r="3" spans="1:8" x14ac:dyDescent="0.25">
      <c r="B3" s="4"/>
      <c r="C3" s="39"/>
      <c r="D3" s="39"/>
      <c r="E3" s="39"/>
      <c r="F3" s="39"/>
    </row>
    <row r="4" spans="1:8" ht="17.399999999999999" x14ac:dyDescent="0.25">
      <c r="A4" s="32" t="s">
        <v>0</v>
      </c>
      <c r="B4" s="32"/>
      <c r="C4" s="32"/>
      <c r="D4" s="32"/>
      <c r="E4" s="32"/>
      <c r="F4" s="32"/>
    </row>
    <row r="5" spans="1:8" ht="37.5" customHeight="1" x14ac:dyDescent="0.25">
      <c r="A5" s="33" t="s">
        <v>1</v>
      </c>
      <c r="B5" s="33"/>
      <c r="C5" s="33"/>
      <c r="D5" s="33"/>
      <c r="E5" s="33"/>
      <c r="F5" s="33"/>
    </row>
    <row r="6" spans="1:8" x14ac:dyDescent="0.25">
      <c r="F6" s="5" t="s">
        <v>2</v>
      </c>
    </row>
    <row r="7" spans="1:8" x14ac:dyDescent="0.25">
      <c r="A7" s="34" t="s">
        <v>3</v>
      </c>
      <c r="B7" s="35" t="s">
        <v>4</v>
      </c>
      <c r="C7" s="36" t="s">
        <v>5</v>
      </c>
      <c r="D7" s="36"/>
      <c r="E7" s="36"/>
      <c r="F7" s="37"/>
    </row>
    <row r="8" spans="1:8" ht="51" x14ac:dyDescent="0.25">
      <c r="A8" s="34"/>
      <c r="B8" s="35"/>
      <c r="C8" s="8" t="s">
        <v>6</v>
      </c>
      <c r="D8" s="8" t="s">
        <v>7</v>
      </c>
      <c r="E8" s="8" t="s">
        <v>8</v>
      </c>
      <c r="F8" s="8" t="s">
        <v>9</v>
      </c>
    </row>
    <row r="9" spans="1:8" x14ac:dyDescent="0.25">
      <c r="A9" s="6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</row>
    <row r="10" spans="1:8" ht="20.399999999999999" x14ac:dyDescent="0.25">
      <c r="A10" s="9" t="s">
        <v>10</v>
      </c>
      <c r="B10" s="10" t="s">
        <v>11</v>
      </c>
      <c r="C10" s="11">
        <f t="shared" ref="C10:F10" si="0">C35+C36+C37+C41</f>
        <v>755.64512289905667</v>
      </c>
      <c r="D10" s="11" t="e">
        <f t="shared" si="0"/>
        <v>#REF!</v>
      </c>
      <c r="E10" s="11">
        <f t="shared" si="0"/>
        <v>909.54850216131592</v>
      </c>
      <c r="F10" s="11">
        <f t="shared" si="0"/>
        <v>1284.7053005627536</v>
      </c>
    </row>
    <row r="11" spans="1:8" x14ac:dyDescent="0.25">
      <c r="A11" s="9" t="s">
        <v>12</v>
      </c>
      <c r="B11" s="31" t="s">
        <v>13</v>
      </c>
      <c r="C11" s="31"/>
      <c r="D11" s="31"/>
      <c r="E11" s="31"/>
      <c r="F11" s="31"/>
    </row>
    <row r="12" spans="1:8" s="12" customFormat="1" x14ac:dyDescent="0.25">
      <c r="A12" s="13">
        <v>1</v>
      </c>
      <c r="B12" s="14" t="s">
        <v>14</v>
      </c>
      <c r="C12" s="15">
        <f>C13+C18+C19+C23</f>
        <v>449.40425445821057</v>
      </c>
      <c r="D12" s="15">
        <f>D13+D18+D19+D23</f>
        <v>0</v>
      </c>
      <c r="E12" s="15">
        <f>E13+E18+E19+E23</f>
        <v>449.40425445821057</v>
      </c>
      <c r="F12" s="15">
        <f>F13+F18+F19+F23</f>
        <v>449.40425445821057</v>
      </c>
    </row>
    <row r="13" spans="1:8" s="12" customFormat="1" ht="12" customHeight="1" x14ac:dyDescent="0.25">
      <c r="A13" s="13" t="s">
        <v>15</v>
      </c>
      <c r="B13" s="14" t="s">
        <v>16</v>
      </c>
      <c r="C13" s="16">
        <f>SUM(C14:C17)</f>
        <v>180.41623596521606</v>
      </c>
      <c r="D13" s="16">
        <f>SUM(D14:D17)</f>
        <v>0</v>
      </c>
      <c r="E13" s="16">
        <f>SUM(E14:E17)</f>
        <v>180.41623596521606</v>
      </c>
      <c r="F13" s="16">
        <f>SUM(F14:F17)</f>
        <v>180.41623596521606</v>
      </c>
    </row>
    <row r="14" spans="1:8" x14ac:dyDescent="0.25">
      <c r="A14" s="13" t="s">
        <v>17</v>
      </c>
      <c r="B14" s="14" t="s">
        <v>18</v>
      </c>
      <c r="C14" s="16">
        <f>IF($C$42=0,0,[1]Д3!K12/$C$42*1000)</f>
        <v>158.07097188263145</v>
      </c>
      <c r="D14" s="16">
        <f>IF(D40=0,0,[1]Д3!O12/$D$42*1000)</f>
        <v>0</v>
      </c>
      <c r="E14" s="16">
        <f>IF($E$42=0,0,[1]Д3!W12/$E$42*1000)</f>
        <v>158.07097188263145</v>
      </c>
      <c r="F14" s="16">
        <f>IF($F$42=0,0,[1]Д3!AA12/$F$42*1000)</f>
        <v>158.07097188263145</v>
      </c>
      <c r="H14" s="12"/>
    </row>
    <row r="15" spans="1:8" ht="20.399999999999999" x14ac:dyDescent="0.25">
      <c r="A15" s="13" t="s">
        <v>19</v>
      </c>
      <c r="B15" s="14" t="s">
        <v>20</v>
      </c>
      <c r="C15" s="16">
        <f>IF($C$42=0,0,[1]Д3!K13/$C$42*1000)</f>
        <v>0</v>
      </c>
      <c r="D15" s="16">
        <f>IF(D42=0,0,[1]Д3!O13/$D$42*1000)</f>
        <v>0</v>
      </c>
      <c r="E15" s="16">
        <f>IF($E$42=0,0,[1]Д3!W13/$E$42*1000)</f>
        <v>0</v>
      </c>
      <c r="F15" s="16">
        <f>IF($F$42=0,0,[1]Д3!AA13/$F$42*1000)</f>
        <v>0</v>
      </c>
      <c r="H15" s="12"/>
    </row>
    <row r="16" spans="1:8" ht="22.5" customHeight="1" x14ac:dyDescent="0.25">
      <c r="A16" s="13" t="s">
        <v>21</v>
      </c>
      <c r="B16" s="14" t="s">
        <v>22</v>
      </c>
      <c r="C16" s="16">
        <f>IF($C$42=0,0,[1]Д3!K14/$C$42*1000)</f>
        <v>3.7154259708477433</v>
      </c>
      <c r="D16" s="16">
        <f>IF(D42=0,0,[1]Д3!O14/$D$42*1000)</f>
        <v>0</v>
      </c>
      <c r="E16" s="16">
        <f>IF($E$42=0,0,[1]Д3!W14/$E$42*1000)</f>
        <v>3.7154259708477437</v>
      </c>
      <c r="F16" s="16">
        <f>IF($F$42=0,0,[1]Д3!AA14/$F$42*1000)</f>
        <v>3.7154259708477437</v>
      </c>
      <c r="H16" s="12"/>
    </row>
    <row r="17" spans="1:8" ht="20.399999999999999" x14ac:dyDescent="0.25">
      <c r="A17" s="13" t="s">
        <v>23</v>
      </c>
      <c r="B17" s="14" t="s">
        <v>24</v>
      </c>
      <c r="C17" s="16">
        <f>IF($C$42=0,0,[1]Д3!K15/$C$42*1000)</f>
        <v>18.629838111736866</v>
      </c>
      <c r="D17" s="16">
        <f>IF(D42=0,0,[1]Д3!O15/$D$42*1000)</f>
        <v>0</v>
      </c>
      <c r="E17" s="16">
        <f>IF($E$42=0,0,[1]Д3!W15/$E$42*1000)</f>
        <v>18.629838111736866</v>
      </c>
      <c r="F17" s="16">
        <f>IF($F$42=0,0,[1]Д3!AA15/$F$42*1000)</f>
        <v>18.629838111736866</v>
      </c>
      <c r="H17" s="12"/>
    </row>
    <row r="18" spans="1:8" s="12" customFormat="1" ht="12" customHeight="1" x14ac:dyDescent="0.25">
      <c r="A18" s="13" t="s">
        <v>25</v>
      </c>
      <c r="B18" s="14" t="s">
        <v>26</v>
      </c>
      <c r="C18" s="16">
        <f>IF($C$42=0,0,[1]Д3!K16/$C$42*1000)</f>
        <v>35.735177424554053</v>
      </c>
      <c r="D18" s="16">
        <f>IF(D42=0,0,[1]Д3!O16/$D$42*1000)</f>
        <v>0</v>
      </c>
      <c r="E18" s="16">
        <f>IF($E$42=0,0,[1]Д3!W16/$E$42*1000)</f>
        <v>35.735177424554053</v>
      </c>
      <c r="F18" s="16">
        <f>IF($F$42=0,0,[1]Д3!AA16/$F$42*1000)</f>
        <v>35.735177424554053</v>
      </c>
    </row>
    <row r="19" spans="1:8" s="12" customFormat="1" ht="12" customHeight="1" x14ac:dyDescent="0.25">
      <c r="A19" s="13" t="s">
        <v>27</v>
      </c>
      <c r="B19" s="14" t="s">
        <v>28</v>
      </c>
      <c r="C19" s="15">
        <f>SUM(C20:C22)</f>
        <v>227.13981961416451</v>
      </c>
      <c r="D19" s="15">
        <f>SUM(D20:D22)</f>
        <v>0</v>
      </c>
      <c r="E19" s="15">
        <f>SUM(E20:E22)</f>
        <v>227.13981961416451</v>
      </c>
      <c r="F19" s="15">
        <f>SUM(F20:F22)</f>
        <v>227.13981961416451</v>
      </c>
    </row>
    <row r="20" spans="1:8" ht="12" customHeight="1" x14ac:dyDescent="0.25">
      <c r="A20" s="13" t="s">
        <v>29</v>
      </c>
      <c r="B20" s="14" t="s">
        <v>30</v>
      </c>
      <c r="C20" s="16">
        <f>IF($C$42=0,0,[1]Д3!K18/$C$42*1000)</f>
        <v>7.8617400156227415</v>
      </c>
      <c r="D20" s="16">
        <f>IF(D42=0,0,[1]Д3!O18/$D$42*1000)</f>
        <v>0</v>
      </c>
      <c r="E20" s="16">
        <f>IF($E$42=0,0,[1]Д3!W18/$E$42*1000)</f>
        <v>7.8617400156227415</v>
      </c>
      <c r="F20" s="16">
        <f>IF($F$42=0,0,[1]Д3!AA18/$F$42*1000)</f>
        <v>7.8617400156227415</v>
      </c>
      <c r="H20" s="12"/>
    </row>
    <row r="21" spans="1:8" ht="12" customHeight="1" x14ac:dyDescent="0.25">
      <c r="A21" s="13" t="s">
        <v>31</v>
      </c>
      <c r="B21" s="14" t="s">
        <v>32</v>
      </c>
      <c r="C21" s="16">
        <f>IF($C$42=0,0,[1]Д3!K19/$C$42*1000)</f>
        <v>0.62208280918620118</v>
      </c>
      <c r="D21" s="16">
        <f>IF(D42=0,0,[1]Д3!O19/$D$42*1000)</f>
        <v>0</v>
      </c>
      <c r="E21" s="16">
        <f>IF($E$42=0,0,[1]Д3!W19/$E$42*1000)</f>
        <v>0.62208280918620118</v>
      </c>
      <c r="F21" s="16">
        <f>IF($F$42=0,0,[1]Д3!AA19/$F$42*1000)</f>
        <v>0.62208280918620118</v>
      </c>
      <c r="H21" s="12"/>
    </row>
    <row r="22" spans="1:8" ht="12" customHeight="1" x14ac:dyDescent="0.25">
      <c r="A22" s="13" t="s">
        <v>33</v>
      </c>
      <c r="B22" s="14" t="s">
        <v>34</v>
      </c>
      <c r="C22" s="16">
        <f>IF($C$42=0,0,[1]Д3!K20/$C$42*1000)</f>
        <v>218.65599678935556</v>
      </c>
      <c r="D22" s="16">
        <f>IF(D42=0,0,[1]Д3!O20/$D$42*1000)</f>
        <v>0</v>
      </c>
      <c r="E22" s="16">
        <f>IF($E$42=0,0,[1]Д3!W20/$E$42*1000)</f>
        <v>218.65599678935556</v>
      </c>
      <c r="F22" s="16">
        <f>IF($F$42=0,0,[1]Д3!AA20/$F$42*1000)</f>
        <v>218.65599678935556</v>
      </c>
      <c r="H22" s="12"/>
    </row>
    <row r="23" spans="1:8" s="12" customFormat="1" ht="12" customHeight="1" x14ac:dyDescent="0.25">
      <c r="A23" s="13" t="s">
        <v>35</v>
      </c>
      <c r="B23" s="14" t="s">
        <v>36</v>
      </c>
      <c r="C23" s="15">
        <f>SUM(C24:C27)</f>
        <v>6.1130214542759713</v>
      </c>
      <c r="D23" s="15">
        <f>SUM(D24:D27)</f>
        <v>0</v>
      </c>
      <c r="E23" s="15">
        <f>SUM(E24:E27)</f>
        <v>6.1130214542759713</v>
      </c>
      <c r="F23" s="15">
        <f>SUM(F24:F27)</f>
        <v>6.1130214542759713</v>
      </c>
    </row>
    <row r="24" spans="1:8" ht="12" customHeight="1" x14ac:dyDescent="0.25">
      <c r="A24" s="13" t="s">
        <v>37</v>
      </c>
      <c r="B24" s="14" t="s">
        <v>38</v>
      </c>
      <c r="C24" s="16">
        <f>IF($C$42=0,0,[1]Д3!K22/$C$42*1000)</f>
        <v>1.0430205985904284</v>
      </c>
      <c r="D24" s="16">
        <f>IF(D42=0,0,[1]Д3!O22/$D$42*1000)</f>
        <v>0</v>
      </c>
      <c r="E24" s="16">
        <f>IF($E$42=0,0,[1]Д3!W22/$E$42*1000)</f>
        <v>1.0430205985904284</v>
      </c>
      <c r="F24" s="16">
        <f>IF($F$42=0,0,[1]Д3!AA22/$F$42*1000)</f>
        <v>1.0430205985904284</v>
      </c>
      <c r="H24" s="12"/>
    </row>
    <row r="25" spans="1:8" ht="12" customHeight="1" x14ac:dyDescent="0.25">
      <c r="A25" s="13" t="s">
        <v>39</v>
      </c>
      <c r="B25" s="14" t="s">
        <v>40</v>
      </c>
      <c r="C25" s="16">
        <f>IF($C$42=0,0,[1]Д3!K23/$C$42*1000)</f>
        <v>0.2294645316898942</v>
      </c>
      <c r="D25" s="16">
        <f>IF(D42=0,0,[1]Д3!O23/$D$42*1000)</f>
        <v>0</v>
      </c>
      <c r="E25" s="16">
        <f>IF($E$42=0,0,[1]Д3!W23/$E$42*1000)</f>
        <v>0.2294645316898942</v>
      </c>
      <c r="F25" s="16">
        <f>IF($F$42=0,0,[1]Д3!AA23/$F$42*1000)</f>
        <v>0.2294645316898942</v>
      </c>
      <c r="H25" s="12"/>
    </row>
    <row r="26" spans="1:8" ht="12" customHeight="1" x14ac:dyDescent="0.25">
      <c r="A26" s="13" t="s">
        <v>41</v>
      </c>
      <c r="B26" s="14" t="s">
        <v>32</v>
      </c>
      <c r="C26" s="16">
        <f>IF($C$42=0,0,[1]Д3!K24/$C$42*1000)</f>
        <v>9.0892587749557378E-3</v>
      </c>
      <c r="D26" s="16">
        <f>IF(D42=0,0,[1]Д3!O24/$D$42*1000)</f>
        <v>0</v>
      </c>
      <c r="E26" s="16">
        <f>IF($E$42=0,0,[1]Д3!W24/$E$42*1000)</f>
        <v>9.0892587749557378E-3</v>
      </c>
      <c r="F26" s="16">
        <f>IF($F$42=0,0,[1]Д3!AA24/$F$42*1000)</f>
        <v>9.0892587749557378E-3</v>
      </c>
      <c r="H26" s="12"/>
    </row>
    <row r="27" spans="1:8" ht="12" customHeight="1" x14ac:dyDescent="0.25">
      <c r="A27" s="13" t="s">
        <v>42</v>
      </c>
      <c r="B27" s="14" t="s">
        <v>43</v>
      </c>
      <c r="C27" s="16">
        <f>IF($C$42=0,0,[1]Д3!K25/$C$42*1000)</f>
        <v>4.8314470652206927</v>
      </c>
      <c r="D27" s="16">
        <f>IF(D42=0,0,[1]Д3!O25/$D$42*1000)</f>
        <v>0</v>
      </c>
      <c r="E27" s="16">
        <f>IF($E$42=0,0,[1]Д3!W25/$E$42*1000)</f>
        <v>4.8314470652206927</v>
      </c>
      <c r="F27" s="16">
        <f>IF($F$42=0,0,[1]Д3!AA25/$F$42*1000)</f>
        <v>4.8314470652206927</v>
      </c>
      <c r="H27" s="12"/>
    </row>
    <row r="28" spans="1:8" s="12" customFormat="1" ht="12" customHeight="1" x14ac:dyDescent="0.25">
      <c r="A28" s="13" t="s">
        <v>44</v>
      </c>
      <c r="B28" s="14" t="s">
        <v>45</v>
      </c>
      <c r="C28" s="15">
        <f>SUM(C29:C32)</f>
        <v>11.756394941591477</v>
      </c>
      <c r="D28" s="15">
        <f>SUM(D29:D32)</f>
        <v>0</v>
      </c>
      <c r="E28" s="15">
        <f>SUM(E29:E32)</f>
        <v>11.756394941591477</v>
      </c>
      <c r="F28" s="15">
        <f>SUM(F29:F32)</f>
        <v>11.756394941591477</v>
      </c>
    </row>
    <row r="29" spans="1:8" ht="12" customHeight="1" x14ac:dyDescent="0.25">
      <c r="A29" s="13" t="s">
        <v>46</v>
      </c>
      <c r="B29" s="14" t="s">
        <v>38</v>
      </c>
      <c r="C29" s="16">
        <f>IF($C$42=0,0,[1]Д3!K27/$C$42*1000)</f>
        <v>7.1104884810229834</v>
      </c>
      <c r="D29" s="16">
        <f>IF(D42=0,0,[1]Д3!O27/$D$42*1000)</f>
        <v>0</v>
      </c>
      <c r="E29" s="16">
        <f>IF($E$42=0,0,[1]Д3!W27/$E$42*1000)</f>
        <v>7.1104884810229825</v>
      </c>
      <c r="F29" s="16">
        <f>IF($F$42=0,0,[1]Д3!AA27/$F$42*1000)</f>
        <v>7.1104884810229834</v>
      </c>
      <c r="H29" s="12"/>
    </row>
    <row r="30" spans="1:8" ht="12" customHeight="1" x14ac:dyDescent="0.25">
      <c r="A30" s="13" t="s">
        <v>47</v>
      </c>
      <c r="B30" s="14" t="s">
        <v>40</v>
      </c>
      <c r="C30" s="16">
        <f>IF($C$42=0,0,[1]Д3!K28/$C$42*1000)</f>
        <v>1.5643074658250562</v>
      </c>
      <c r="D30" s="16">
        <f>IF(D42=0,0,[1]Д3!O28/$D$42*1000)</f>
        <v>0</v>
      </c>
      <c r="E30" s="16">
        <f>IF($E$42=0,0,[1]Д3!W28/$E$42*1000)</f>
        <v>1.5643074658250564</v>
      </c>
      <c r="F30" s="16">
        <f>IF($F$42=0,0,[1]Д3!AA28/$F$42*1000)</f>
        <v>1.5643074658250562</v>
      </c>
      <c r="H30" s="12"/>
    </row>
    <row r="31" spans="1:8" ht="12" customHeight="1" x14ac:dyDescent="0.25">
      <c r="A31" s="13" t="s">
        <v>48</v>
      </c>
      <c r="B31" s="14" t="s">
        <v>32</v>
      </c>
      <c r="C31" s="16">
        <f>IF($C$42=0,0,[1]Д3!K29/$C$42*1000)</f>
        <v>0.1932175250991246</v>
      </c>
      <c r="D31" s="16">
        <f>IF(D42=0,0,[1]Д3!O29/$D$42*1000)</f>
        <v>0</v>
      </c>
      <c r="E31" s="16">
        <f>IF($E$42=0,0,[1]Д3!W29/$E$42*1000)</f>
        <v>0.19321752509912463</v>
      </c>
      <c r="F31" s="16">
        <f>IF($F$42=0,0,[1]Д3!AA29/$F$42*1000)</f>
        <v>0.1932175250991246</v>
      </c>
      <c r="H31" s="12"/>
    </row>
    <row r="32" spans="1:8" ht="12" customHeight="1" x14ac:dyDescent="0.25">
      <c r="A32" s="13" t="s">
        <v>49</v>
      </c>
      <c r="B32" s="14" t="s">
        <v>43</v>
      </c>
      <c r="C32" s="16">
        <f>IF($C$42=0,0,[1]Д3!K30/$C$42*1000)</f>
        <v>2.8883814696443135</v>
      </c>
      <c r="D32" s="16">
        <f>IF(D42=0,0,[1]Д3!O30/$D$42*1000)</f>
        <v>0</v>
      </c>
      <c r="E32" s="16">
        <f>IF($E$42=0,0,[1]Д3!W30/$E$42*1000)</f>
        <v>2.8883814696443135</v>
      </c>
      <c r="F32" s="16">
        <f>IF($F$42=0,0,[1]Д3!AA30/$F$42*1000)</f>
        <v>2.8883814696443135</v>
      </c>
      <c r="H32" s="12"/>
    </row>
    <row r="33" spans="1:8" s="12" customFormat="1" ht="12" customHeight="1" x14ac:dyDescent="0.25">
      <c r="A33" s="13" t="s">
        <v>50</v>
      </c>
      <c r="B33" s="14" t="s">
        <v>51</v>
      </c>
      <c r="C33" s="16">
        <f>IF($C$42=0,0,[1]Д3!K32/$C$42*1000)</f>
        <v>0</v>
      </c>
      <c r="D33" s="16" t="e">
        <f>IF(#REF!=0,0,[1]Д3!O32/$D$42*1000)</f>
        <v>#REF!</v>
      </c>
      <c r="E33" s="16">
        <f>IF($E$42=0,0,[1]Д3!W32/$E$42*1000)</f>
        <v>0</v>
      </c>
      <c r="F33" s="16">
        <f>IF($F$42=0,0,[1]Д3!AA32/$F$42*1000)</f>
        <v>0</v>
      </c>
    </row>
    <row r="34" spans="1:8" s="12" customFormat="1" ht="12" customHeight="1" x14ac:dyDescent="0.25">
      <c r="A34" s="13" t="s">
        <v>52</v>
      </c>
      <c r="B34" s="14" t="s">
        <v>53</v>
      </c>
      <c r="C34" s="16">
        <f>IF($C$42=0,0,[1]Д3!K33/$C$42*1000)</f>
        <v>0</v>
      </c>
      <c r="D34" s="16">
        <f>IF(D43=0,0,[1]Д3!O33/$D$42*1000)</f>
        <v>0</v>
      </c>
      <c r="E34" s="16">
        <f>IF($E$42=0,0,[1]Д3!W33/$E$42*1000)</f>
        <v>0</v>
      </c>
      <c r="F34" s="16">
        <f>IF($F$42=0,0,[1]Д3!AA33/$F$42*1000)</f>
        <v>0</v>
      </c>
    </row>
    <row r="35" spans="1:8" s="12" customFormat="1" x14ac:dyDescent="0.25">
      <c r="A35" s="6" t="s">
        <v>54</v>
      </c>
      <c r="B35" s="17" t="s">
        <v>55</v>
      </c>
      <c r="C35" s="15">
        <f t="shared" ref="C35:F35" si="1">C12+C28+C33+C34</f>
        <v>461.16064939980203</v>
      </c>
      <c r="D35" s="15" t="e">
        <f t="shared" si="1"/>
        <v>#REF!</v>
      </c>
      <c r="E35" s="15">
        <f t="shared" si="1"/>
        <v>461.16064939980203</v>
      </c>
      <c r="F35" s="15">
        <f t="shared" si="1"/>
        <v>461.16064939980203</v>
      </c>
    </row>
    <row r="36" spans="1:8" s="12" customFormat="1" x14ac:dyDescent="0.25">
      <c r="A36" s="6" t="s">
        <v>56</v>
      </c>
      <c r="B36" s="17" t="s">
        <v>57</v>
      </c>
      <c r="C36" s="15">
        <f>IF($C$42=0,0,[1]Д3!K41/$C$42*1000)</f>
        <v>0</v>
      </c>
      <c r="D36" s="15" t="e">
        <f>IF(#REF!=0,0,[1]Д3!O41/$D$42*1000)</f>
        <v>#REF!</v>
      </c>
      <c r="E36" s="15">
        <f>IF($E$42=0,0,[1]Д3!W41/$E$42*1000)</f>
        <v>0</v>
      </c>
      <c r="F36" s="15">
        <f>IF($F$42=0,0,[1]Д3!AA41/$F$42*1000)</f>
        <v>0</v>
      </c>
    </row>
    <row r="37" spans="1:8" s="12" customFormat="1" ht="24" customHeight="1" x14ac:dyDescent="0.25">
      <c r="A37" s="6" t="s">
        <v>58</v>
      </c>
      <c r="B37" s="17" t="s">
        <v>59</v>
      </c>
      <c r="C37" s="16">
        <f>SUM(C38:C40)</f>
        <v>22.495641434136679</v>
      </c>
      <c r="D37" s="16">
        <f>SUM(D38:D40)</f>
        <v>0</v>
      </c>
      <c r="E37" s="16">
        <f>SUM(E38:E40)</f>
        <v>22.495641434136679</v>
      </c>
      <c r="F37" s="16">
        <f>SUM(F38:F40)</f>
        <v>22.495641434136687</v>
      </c>
    </row>
    <row r="38" spans="1:8" x14ac:dyDescent="0.25">
      <c r="A38" s="6" t="s">
        <v>60</v>
      </c>
      <c r="B38" s="17" t="s">
        <v>61</v>
      </c>
      <c r="C38" s="16">
        <f>IF($C$42=0,0,[1]Д3!K44/$C$42*1000)</f>
        <v>4.0492154581446034</v>
      </c>
      <c r="D38" s="16">
        <f>IF(D42=0,0,[1]Д3!O44/$D$42*1000)</f>
        <v>0</v>
      </c>
      <c r="E38" s="16">
        <f>IF($E$42=0,0,[1]Д3!W44/$E$42*1000)</f>
        <v>4.0492154581446034</v>
      </c>
      <c r="F38" s="16">
        <f>IF($F$42=0,0,[1]Д3!AA44/$F$42*1000)</f>
        <v>4.049215458144606</v>
      </c>
      <c r="H38" s="12"/>
    </row>
    <row r="39" spans="1:8" x14ac:dyDescent="0.25">
      <c r="A39" s="18" t="s">
        <v>62</v>
      </c>
      <c r="B39" s="19" t="s">
        <v>63</v>
      </c>
      <c r="C39" s="16">
        <f>IF($C$42=0,0,[1]Д3!K45/$C$42*1000)</f>
        <v>0</v>
      </c>
      <c r="D39" s="16">
        <f>IF(D42=0,0,[1]Д3!O45/$D$42*1000)</f>
        <v>0</v>
      </c>
      <c r="E39" s="16">
        <f>IF($E$42=0,0,[1]Д3!W45/$E$42*1000)</f>
        <v>0</v>
      </c>
      <c r="F39" s="16">
        <f>IF($F$42=0,0,[1]Д3!AA45/$F$42*1000)</f>
        <v>0</v>
      </c>
      <c r="H39" s="12"/>
    </row>
    <row r="40" spans="1:8" x14ac:dyDescent="0.25">
      <c r="A40" s="6" t="s">
        <v>64</v>
      </c>
      <c r="B40" s="17" t="s">
        <v>65</v>
      </c>
      <c r="C40" s="16">
        <f>IF($C$42=0,0,[1]Д3!K46/$C$42*1000)</f>
        <v>18.446425975992078</v>
      </c>
      <c r="D40" s="16">
        <f>IF(D42=0,0,[1]Д3!O46/$D$42*1000)</f>
        <v>0</v>
      </c>
      <c r="E40" s="16">
        <f>IF($E$42=0,0,[1]Д3!W46/$E$42*1000)</f>
        <v>18.446425975992078</v>
      </c>
      <c r="F40" s="16">
        <f>IF($F$42=0,0,[1]Д3!AA46/$F$42*1000)</f>
        <v>18.446425975992081</v>
      </c>
      <c r="H40" s="12"/>
    </row>
    <row r="41" spans="1:8" s="12" customFormat="1" ht="30.6" x14ac:dyDescent="0.25">
      <c r="A41" s="6" t="s">
        <v>58</v>
      </c>
      <c r="B41" s="17" t="s">
        <v>66</v>
      </c>
      <c r="C41" s="16">
        <f>IF($C$42=0,0,[1]Д3!K36/$C$42*1000)</f>
        <v>271.98883206511795</v>
      </c>
      <c r="D41" s="16">
        <f>IF(D42=0,0,[1]Д3!O36/$D$42*1000)</f>
        <v>0</v>
      </c>
      <c r="E41" s="16">
        <f>IF($E$42=0,0,[1]Д3!W36/$E$42*1000)</f>
        <v>425.8922113273772</v>
      </c>
      <c r="F41" s="16">
        <f>IF($F$42=0,0,[1]Д3!AA36/$F$42*1000)</f>
        <v>801.04900972881478</v>
      </c>
    </row>
    <row r="42" spans="1:8" ht="20.399999999999999" x14ac:dyDescent="0.25">
      <c r="A42" s="6" t="s">
        <v>67</v>
      </c>
      <c r="B42" s="20" t="s">
        <v>68</v>
      </c>
      <c r="C42" s="16">
        <f>[1]Д3!K51</f>
        <v>1782.567805835047</v>
      </c>
      <c r="D42" s="16">
        <f>[1]Д3!O51</f>
        <v>0</v>
      </c>
      <c r="E42" s="16">
        <f>[1]Д3!W51</f>
        <v>2726.1175168078657</v>
      </c>
      <c r="F42" s="16">
        <f>[1]Д3!AA51</f>
        <v>364.78161010519131</v>
      </c>
      <c r="H42" s="12"/>
    </row>
    <row r="43" spans="1:8" x14ac:dyDescent="0.25">
      <c r="A43" s="21"/>
      <c r="B43" s="22"/>
      <c r="C43" s="23"/>
      <c r="D43" s="24"/>
      <c r="E43" s="25"/>
      <c r="F43" s="26"/>
    </row>
    <row r="44" spans="1:8" ht="26.4" x14ac:dyDescent="0.3">
      <c r="A44" s="27"/>
      <c r="B44" s="28" t="s">
        <v>69</v>
      </c>
      <c r="C44" s="28"/>
      <c r="D44" s="28" t="s">
        <v>70</v>
      </c>
      <c r="E44" s="29"/>
      <c r="F44" s="30" t="s">
        <v>71</v>
      </c>
    </row>
    <row r="45" spans="1:8" x14ac:dyDescent="0.25">
      <c r="B45" s="38" t="s">
        <v>72</v>
      </c>
    </row>
    <row r="46" spans="1:8" x14ac:dyDescent="0.25">
      <c r="B46" s="1" t="s">
        <v>73</v>
      </c>
    </row>
    <row r="47" spans="1:8" x14ac:dyDescent="0.25">
      <c r="B47" s="1" t="s">
        <v>74</v>
      </c>
      <c r="D47" s="3" t="s">
        <v>75</v>
      </c>
    </row>
  </sheetData>
  <mergeCells count="7">
    <mergeCell ref="C1:F3"/>
    <mergeCell ref="B11:F11"/>
    <mergeCell ref="A4:F4"/>
    <mergeCell ref="A5:F5"/>
    <mergeCell ref="A7:A8"/>
    <mergeCell ref="B7:B8"/>
    <mergeCell ref="C7:F7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1</cp:revision>
  <dcterms:created xsi:type="dcterms:W3CDTF">2023-07-17T12:27:19Z</dcterms:created>
  <dcterms:modified xsi:type="dcterms:W3CDTF">2023-08-02T13:31:54Z</dcterms:modified>
</cp:coreProperties>
</file>