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Лист1" sheetId="1" state="visible" r:id="rId1"/>
  </sheets>
  <definedNames>
    <definedName name="Print_Titles" localSheetId="0">Лист1!$A:$C</definedName>
    <definedName name="_xlnm.Print_Area" localSheetId="0">Лист1!$A$1:$K$136</definedName>
  </definedNames>
  <calcPr/>
</workbook>
</file>

<file path=xl/sharedStrings.xml><?xml version="1.0" encoding="utf-8"?>
<sst xmlns="http://schemas.openxmlformats.org/spreadsheetml/2006/main" count="135" uniqueCount="135">
  <si>
    <t xml:space="preserve">
до рішення виконавчого комітету Менської міської ради 8 30 січня 2023 року № 21
</t>
  </si>
  <si>
    <t xml:space="preserve">Додаток 1
до рішення 33 сесії Менської міської ради 8 скликання 28 квітня 2023 року №199</t>
  </si>
  <si>
    <t xml:space="preserve">Звіт про виконання бюджету Менської ТГ за 1 квартал 2023 року</t>
  </si>
  <si>
    <t xml:space="preserve">Дохідна частина бюджету</t>
  </si>
  <si>
    <t>грн.</t>
  </si>
  <si>
    <t>ККД</t>
  </si>
  <si>
    <t>Доходи</t>
  </si>
  <si>
    <t xml:space="preserve">Звітні дані за 1 квартал 2022 рік</t>
  </si>
  <si>
    <t xml:space="preserve">Бюджет на 2023 рік з урахуванням змін </t>
  </si>
  <si>
    <t xml:space="preserve">Бюджет на звітний період з урахуванням змін</t>
  </si>
  <si>
    <t xml:space="preserve">Виконано за 1 квартал 2023 рік</t>
  </si>
  <si>
    <t xml:space="preserve">% виконання</t>
  </si>
  <si>
    <t xml:space="preserve">До звітних даних за 2022 рік</t>
  </si>
  <si>
    <t xml:space="preserve">до уточнених річних призначень</t>
  </si>
  <si>
    <t xml:space="preserve">до уточнених призначень на звітний період</t>
  </si>
  <si>
    <t xml:space="preserve">абсолютне відхилення, +/-</t>
  </si>
  <si>
    <t xml:space="preserve">відносне відхилення, %</t>
  </si>
  <si>
    <t>6=к.5/к.4</t>
  </si>
  <si>
    <t>8=к.6/к.5</t>
  </si>
  <si>
    <t>7=к.5-к.3</t>
  </si>
  <si>
    <t>8=к.5/к.3</t>
  </si>
  <si>
    <t xml:space="preserve">Загальний фонд</t>
  </si>
  <si>
    <t xml:space="preserve">Податкові надходження  </t>
  </si>
  <si>
    <t xml:space="preserve">Податки на доходи, податки на прибуток, податки на збільшення ринкової вартості  </t>
  </si>
  <si>
    <t xml:space="preserve">Податок та збір на доходи фізичних осіб</t>
  </si>
  <si>
    <t xml:space="preserve">Податок на доходи фізичних осіб, що сплачується податковими агентами, із доходів платника податку у вигляді заробітної плати</t>
  </si>
  <si>
    <t xml:space="preserve"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</si>
  <si>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 xml:space="preserve">Податок на доходи фізичних осіб, що сплачується податковими агентами, із доходів платника податку інших ніж заробітна плата</t>
  </si>
  <si>
    <t xml:space="preserve">Податок на доходи фізичних осіб, що сплачується фізичними особами за результатами річного декларування</t>
  </si>
  <si>
    <t xml:space="preserve">Податок на прибуток підприємств  </t>
  </si>
  <si>
    <t xml:space="preserve">Податок на прибуток підприємств та фінансових установ комунальної власності </t>
  </si>
  <si>
    <t xml:space="preserve">Рентна плата та плата за використання інших природних ресурсів </t>
  </si>
  <si>
    <t xml:space="preserve">Рентна плата за спеціальне використання лісових ресурсів </t>
  </si>
  <si>
    <t xml:space="preserve">Рентна плата за спеціальне використання лісових ресурсів в частині деревини, заготовленої в порядку рубок головного користування </t>
  </si>
  <si>
    <t xml:space="preserve"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</si>
  <si>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 xml:space="preserve">Рентна плата за спеціальне використання води </t>
  </si>
  <si>
    <t xml:space="preserve">Рентна плата за спеціальне використання води водних об`єктів місцевого значення </t>
  </si>
  <si>
    <t xml:space="preserve">Рентна плата за користування надрами </t>
  </si>
  <si>
    <t xml:space="preserve">Рентна плата за користування надрами для видобування корисних копалин загальнодержавного значення </t>
  </si>
  <si>
    <t xml:space="preserve">Внутрішні податки на товари та послуги  </t>
  </si>
  <si>
    <t xml:space="preserve">Акцизний податок з вироблених в Україні підакцизних товарів (продукції) </t>
  </si>
  <si>
    <t>Пальне</t>
  </si>
  <si>
    <t xml:space="preserve">Акцизний податок з ввезених на митну територію України підакцизних товарів (продукції) </t>
  </si>
  <si>
    <t xml:space="preserve">Акцизний податок з реалізації суб`єктами господарювання роздрібної торгівлі підакцизних товарів </t>
  </si>
  <si>
    <t xml:space="preserve"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тютюну,рідин, що використовуються в електронних сигаретах, що оподатковується згідно з підпунктом 213.1.14</t>
  </si>
  <si>
    <t xml:space="preserve"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</si>
  <si>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 xml:space="preserve">Місцеві податки </t>
  </si>
  <si>
    <t xml:space="preserve">Податок на майно </t>
  </si>
  <si>
    <t xml:space="preserve">Податок на нерухоме майно, відмінне від земельної ділянки, сплачений юридичними особами, які є власниками об`єктів житлової нерухомості </t>
  </si>
  <si>
    <t xml:space="preserve">Податок на нерухоме майно, відмінне від земельної ділянки, сплачений фізичними особами, які є власниками об`єктів житлової нерухомості </t>
  </si>
  <si>
    <t xml:space="preserve"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</si>
  <si>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 xml:space="preserve"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</si>
  <si>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 xml:space="preserve">Земельний податок з юридичних осіб </t>
  </si>
  <si>
    <t xml:space="preserve">Орендна плата з юридичних осіб </t>
  </si>
  <si>
    <t xml:space="preserve">Земельний податок з фізичних осіб </t>
  </si>
  <si>
    <t xml:space="preserve">Орендна плата з фізичних осіб </t>
  </si>
  <si>
    <t xml:space="preserve">Транспортний податок з фізичних осіб </t>
  </si>
  <si>
    <t xml:space="preserve">Транспортний податок з юридичних осіб </t>
  </si>
  <si>
    <t xml:space="preserve">Туристичний збір </t>
  </si>
  <si>
    <t xml:space="preserve">Туристичний збір, сплачений юридичними особами </t>
  </si>
  <si>
    <t xml:space="preserve">Туристичний збір, сплачений фізичними особами </t>
  </si>
  <si>
    <t xml:space="preserve">Єдиний податок  </t>
  </si>
  <si>
    <t xml:space="preserve">Єдиний податок з юридичних осіб </t>
  </si>
  <si>
    <t xml:space="preserve">Єдиний податок з фізичних осіб </t>
  </si>
  <si>
    <t xml:space="preserve"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</si>
  <si>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 xml:space="preserve">Неподаткові надходження  </t>
  </si>
  <si>
    <t xml:space="preserve">Доходи від власності та підприємницької діяльності  </t>
  </si>
  <si>
    <t xml:space="preserve"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</si>
  <si>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 xml:space="preserve">Частина чистого прибутку (доходу) комунальних унітарних підприємств та їх об`єднань, що вилучається до відповідного місцевого бюджету</t>
  </si>
  <si>
    <t xml:space="preserve">Інші надходження  </t>
  </si>
  <si>
    <t xml:space="preserve"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</si>
  <si>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 xml:space="preserve">Адміністративні штрафи та інші санкції </t>
  </si>
  <si>
    <t xml:space="preserve"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</si>
  <si>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 xml:space="preserve">Плата за встановлення земельного сервітуту</t>
  </si>
  <si>
    <t xml:space="preserve">Адміністративні збори та платежі, доходи від некомерційної господарської діяльності </t>
  </si>
  <si>
    <t xml:space="preserve">Плата за надання адміністративних послуг</t>
  </si>
  <si>
    <t xml:space="preserve">Адміністративний збір за проведення державної реєстрації юридичних осіб, фізичних осіб - підприємців та громадських формувань</t>
  </si>
  <si>
    <t xml:space="preserve">Плата за надання інших адміністративних послуг</t>
  </si>
  <si>
    <t xml:space="preserve">Адміністративний збір за державну реєстрацію речових прав на нерухоме майно та їх обтяжень </t>
  </si>
  <si>
    <t xml:space="preserve">Надходження від орендної плати за користування цілісним майновим комплексом та іншим державним майном  </t>
  </si>
  <si>
    <t xml:space="preserve">Надходження від орендної плати за користування цілісним майновим комплексом та іншим майном, що перебуває в комунальній власності </t>
  </si>
  <si>
    <t xml:space="preserve">Державне мито  </t>
  </si>
  <si>
    <t xml:space="preserve"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</si>
  <si>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 xml:space="preserve">Державне мито, не віднесене до інших категорій</t>
  </si>
  <si>
    <t xml:space="preserve">Державне мито, пов`язане з видачею та оформленням закордонних паспортів (посвідок) та паспортів громадян України  </t>
  </si>
  <si>
    <t xml:space="preserve">Інші неподаткові надходження  </t>
  </si>
  <si>
    <t xml:space="preserve"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</si>
  <si>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 xml:space="preserve">Офіційні трансферти  </t>
  </si>
  <si>
    <t xml:space="preserve">Від органів державного управління  </t>
  </si>
  <si>
    <t xml:space="preserve">Дотації з державного бюджету місцевим бюджетам</t>
  </si>
  <si>
    <t xml:space="preserve">Базова дотація </t>
  </si>
  <si>
    <t xml:space="preserve">Субвенції з державного бюджету місцевим бюджетам</t>
  </si>
  <si>
    <t xml:space="preserve">Освітня субвенція з державного бюджету місцевим бюджетам </t>
  </si>
  <si>
    <t xml:space="preserve">Субвенція з державного бюджету місцевим бюджетам на здійснення заходів щодо соціально-економічного розвитку окремих територій</t>
  </si>
  <si>
    <t xml:space="preserve">Субвенція з державного бюджету місцевим бюджетам на розвиток мережі центрів надання адміністративних послуг</t>
  </si>
  <si>
    <t xml:space="preserve"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</si>
  <si>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 xml:space="preserve">Дотації з місцевих бюджетів іншим місцевим бюджетам</t>
  </si>
  <si>
    <t xml:space="preserve"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</si>
  <si>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 xml:space="preserve">Дотація з місцевого бюджету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 за рахунок відпо</t>
  </si>
  <si>
    <t xml:space="preserve">Субвенції з місцевих бюджетів іншим місцевим бюджетам</t>
  </si>
  <si>
    <t xml:space="preserve"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</t>
  </si>
  <si>
    <t xml:space="preserve">Субвенція з місцевого бюджету на здійснення переданих видатків у сфері освіти за рахунок коштів освітньої субвенції</t>
  </si>
  <si>
    <t xml:space="preserve"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</si>
  <si>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 xml:space="preserve"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</si>
  <si>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 xml:space="preserve">Інші субвенції з місцевого бюджету</t>
  </si>
  <si>
    <t xml:space="preserve"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</si>
  <si>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 xml:space="preserve">Всього без урахування трансферт</t>
  </si>
  <si>
    <t>Всього</t>
  </si>
  <si>
    <t xml:space="preserve">Спеціальний фонд</t>
  </si>
  <si>
    <t xml:space="preserve">Інші податки та збори </t>
  </si>
  <si>
    <t xml:space="preserve">Екологічний податок </t>
  </si>
  <si>
    <t xml:space="preserve"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</si>
  <si>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 xml:space="preserve"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</si>
  <si>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 xml:space="preserve"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</si>
  <si>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 xml:space="preserve">Надходження коштів пайової участі у розвитку інфраструктури населеного пункту</t>
  </si>
  <si>
    <t xml:space="preserve">Власні надходження бюджетних установ  </t>
  </si>
  <si>
    <t xml:space="preserve">Надходження від плати за послуги, що надаються бюджетними установами згідно із законодавством </t>
  </si>
  <si>
    <t xml:space="preserve">Плата за послуги, що надаються бюджетними установами згідно з їх основною діяльністю </t>
  </si>
  <si>
    <t xml:space="preserve">Надходження бюджетних установ від додаткової (господарської) діяльності </t>
  </si>
  <si>
    <t xml:space="preserve">Плата за оренду майна бюджетних установ, що здійснюється відповідно до Закону України `Про оренду державного та комунального майна`</t>
  </si>
  <si>
    <t xml:space="preserve">Надходження бюджетних установ від реалізації в установленому порядку майна (крім нерухомого майна) </t>
  </si>
  <si>
    <t xml:space="preserve">Інші джерела власних надходжень бюджетних установ  </t>
  </si>
  <si>
    <t xml:space="preserve">Благодійні внески, гранти та дарунки </t>
  </si>
  <si>
    <t xml:space="preserve"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</si>
  <si>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 xml:space="preserve">Доходи від операцій з капіталом  </t>
  </si>
  <si>
    <t xml:space="preserve">Кошти від продажу землі і нематеріальних активів </t>
  </si>
  <si>
    <t xml:space="preserve">Кошти від продажу землі  </t>
  </si>
  <si>
    <t xml:space="preserve"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</si>
  <si>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 xml:space="preserve">Від Європейського Союзу, урядів іноземних держав, міжнародних організацій, донорських установ</t>
  </si>
  <si>
    <t xml:space="preserve">Надходження в рамках програм допомоги Європейського Союзу, урядів іноземних держав, міжнародних організацій, донорських установ</t>
  </si>
  <si>
    <t xml:space="preserve">Надходження в рамках програм допомоги урядів іноземних держав, міжнародних організацій, донорських установ</t>
  </si>
  <si>
    <t xml:space="preserve">Всього доходів спеціального фонду</t>
  </si>
  <si>
    <t xml:space="preserve">Всього доходів</t>
  </si>
  <si>
    <t xml:space="preserve">Начальник Фінансового управління
Менської міської ради</t>
  </si>
  <si>
    <t xml:space="preserve">Алла НЕРОСЛИК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</si>
</sst>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0" formatCode="#0.00"/>
  </numFmts>
  <fonts count="7">
    <font>
      <name val="Calibri"/>
      <color theme="1"/>
      <sz val="10.000000"/>
      <scheme val="minor"/>
    </font>
    <font>
      <name val="Times New Roman"/>
      <color theme="1"/>
      <sz val="10.000000"/>
    </font>
    <font>
      <name val="Times New Roman"/>
      <b/>
      <sz val="10.000000"/>
    </font>
    <font>
      <name val="Times New Roman"/>
      <sz val="10.000000"/>
    </font>
    <font>
      <name val="Times New Roman"/>
      <b/>
      <i/>
      <sz val="10.000000"/>
    </font>
    <font>
      <name val="Times New Roman"/>
      <b/>
      <color theme="1"/>
      <sz val="10.000000"/>
    </font>
    <font>
      <name val="Times New Roman"/>
      <color theme="1"/>
      <sz val="14.000000"/>
    </font>
  </fonts>
  <fills count="14">
    <fill>
      <patternFill patternType="none"/>
    </fill>
    <fill>
      <patternFill patternType="gray125"/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0"/>
        <bgColor theme="0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2" tint="-0.099978637043366805"/>
        <bgColor theme="2" tint="-0.099978637043366805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theme="0"/>
      </patternFill>
    </fill>
    <fill>
      <patternFill patternType="solid">
        <fgColor theme="8" tint="0.79998168889431442"/>
        <bgColor theme="0"/>
      </patternFill>
    </fill>
    <fill>
      <patternFill patternType="solid">
        <fgColor theme="0"/>
        <bgColor theme="8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7" tint="0.39997558519241921"/>
        <bgColor theme="7" tint="0.39997558519241921"/>
      </patternFill>
    </fill>
  </fills>
  <borders count="2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</cellStyleXfs>
  <cellXfs count="99">
    <xf fontId="0" fillId="0" borderId="0" numFmtId="0" xfId="0"/>
    <xf fontId="1" fillId="0" borderId="0" numFmtId="0" xfId="0" applyFont="1"/>
    <xf fontId="2" fillId="0" borderId="0" numFmtId="0" xfId="0" applyFont="1" applyAlignment="1">
      <alignment horizontal="center"/>
    </xf>
    <xf fontId="3" fillId="0" borderId="0" numFmtId="0" xfId="0" applyFont="1" applyAlignment="1">
      <alignment wrapText="1"/>
    </xf>
    <xf fontId="3" fillId="0" borderId="0" numFmtId="0" xfId="0" applyFont="1"/>
    <xf fontId="3" fillId="0" borderId="0" numFmtId="0" xfId="0" applyFont="1" applyAlignment="1">
      <alignment horizontal="left" wrapText="1"/>
    </xf>
    <xf fontId="3" fillId="0" borderId="0" numFmtId="0" xfId="0" applyFont="1" applyAlignment="1">
      <alignment horizontal="left"/>
    </xf>
    <xf fontId="3" fillId="0" borderId="0" numFmtId="0" xfId="0" applyFont="1" applyAlignment="1">
      <alignment horizontal="center"/>
    </xf>
    <xf fontId="3" fillId="0" borderId="1" numFmtId="0" xfId="0" applyFont="1" applyBorder="1"/>
    <xf fontId="2" fillId="0" borderId="2" numFmtId="0" xfId="0" applyFont="1" applyBorder="1" applyAlignment="1">
      <alignment horizontal="center"/>
    </xf>
    <xf fontId="2" fillId="0" borderId="2" numFmtId="0" xfId="0" applyFont="1" applyBorder="1" applyAlignment="1">
      <alignment horizontal="center" vertical="center"/>
    </xf>
    <xf fontId="2" fillId="0" borderId="3" numFmtId="0" xfId="0" applyFont="1" applyBorder="1" applyAlignment="1">
      <alignment horizontal="center" vertical="center" wrapText="1"/>
    </xf>
    <xf fontId="2" fillId="0" borderId="4" numFmtId="0" xfId="0" applyFont="1" applyBorder="1" applyAlignment="1">
      <alignment horizontal="center" vertical="center" wrapText="1"/>
    </xf>
    <xf fontId="2" fillId="0" borderId="5" numFmtId="0" xfId="0" applyFont="1" applyBorder="1" applyAlignment="1">
      <alignment horizontal="center" vertical="center" wrapText="1"/>
    </xf>
    <xf fontId="2" fillId="0" borderId="6" numFmtId="0" xfId="0" applyFont="1" applyBorder="1" applyAlignment="1">
      <alignment horizontal="center" vertical="center" wrapText="1"/>
    </xf>
    <xf fontId="3" fillId="0" borderId="7" numFmtId="0" xfId="0" applyFont="1" applyBorder="1"/>
    <xf fontId="3" fillId="0" borderId="8" numFmtId="0" xfId="0" applyFont="1" applyBorder="1" applyAlignment="1">
      <alignment horizontal="center"/>
    </xf>
    <xf fontId="3" fillId="0" borderId="8" numFmtId="0" xfId="0" applyFont="1" applyBorder="1" applyAlignment="1">
      <alignment horizontal="center" vertical="center"/>
    </xf>
    <xf fontId="2" fillId="0" borderId="9" numFmtId="0" xfId="0" applyFont="1" applyBorder="1" applyAlignment="1">
      <alignment horizontal="center" vertical="center" wrapText="1"/>
    </xf>
    <xf fontId="2" fillId="0" borderId="8" numFmtId="0" xfId="0" applyFont="1" applyBorder="1" applyAlignment="1">
      <alignment horizontal="center" vertical="center" wrapText="1"/>
    </xf>
    <xf fontId="2" fillId="0" borderId="10" numFmtId="0" xfId="0" applyFont="1" applyBorder="1" applyAlignment="1">
      <alignment horizontal="center" vertical="center" wrapText="1"/>
    </xf>
    <xf fontId="3" fillId="2" borderId="8" numFmtId="0" xfId="0" applyFont="1" applyFill="1" applyBorder="1" applyAlignment="1">
      <alignment horizontal="center"/>
    </xf>
    <xf fontId="2" fillId="2" borderId="8" numFmtId="0" xfId="0" applyFont="1" applyFill="1" applyBorder="1" applyAlignment="1">
      <alignment horizontal="center"/>
    </xf>
    <xf fontId="2" fillId="2" borderId="9" numFmtId="0" xfId="0" applyFont="1" applyFill="1" applyBorder="1" applyAlignment="1">
      <alignment horizontal="center" vertical="center" wrapText="1"/>
    </xf>
    <xf fontId="2" fillId="2" borderId="8" numFmtId="0" xfId="0" applyFont="1" applyFill="1" applyBorder="1" applyAlignment="1">
      <alignment horizontal="center" vertical="center" wrapText="1"/>
    </xf>
    <xf fontId="2" fillId="2" borderId="10" numFmtId="0" xfId="0" applyFont="1" applyFill="1" applyBorder="1" applyAlignment="1">
      <alignment horizontal="center" vertical="center" wrapText="1"/>
    </xf>
    <xf fontId="2" fillId="3" borderId="8" numFmtId="0" xfId="0" applyFont="1" applyFill="1" applyBorder="1"/>
    <xf fontId="2" fillId="3" borderId="8" numFmtId="0" xfId="0" applyFont="1" applyFill="1" applyBorder="1" applyAlignment="1">
      <alignment horizontal="center" vertical="center" wrapText="1"/>
    </xf>
    <xf fontId="2" fillId="3" borderId="8" numFmtId="4" xfId="0" applyNumberFormat="1" applyFont="1" applyFill="1" applyBorder="1"/>
    <xf fontId="2" fillId="3" borderId="8" numFmtId="160" xfId="0" applyNumberFormat="1" applyFont="1" applyFill="1" applyBorder="1"/>
    <xf fontId="2" fillId="3" borderId="10" numFmtId="160" xfId="0" applyNumberFormat="1" applyFont="1" applyFill="1" applyBorder="1"/>
    <xf fontId="3" fillId="0" borderId="7" numFmtId="0" xfId="0" applyFont="1" applyBorder="1" applyAlignment="1">
      <alignment vertical="center"/>
    </xf>
    <xf fontId="3" fillId="0" borderId="8" numFmtId="0" xfId="0" applyFont="1" applyBorder="1" applyAlignment="1">
      <alignment vertical="center"/>
    </xf>
    <xf fontId="4" fillId="0" borderId="8" numFmtId="0" xfId="0" applyFont="1" applyBorder="1" applyAlignment="1">
      <alignment vertical="center" wrapText="1"/>
    </xf>
    <xf fontId="3" fillId="0" borderId="8" numFmtId="4" xfId="0" applyNumberFormat="1" applyFont="1" applyBorder="1"/>
    <xf fontId="3" fillId="0" borderId="8" numFmtId="160" xfId="0" applyNumberFormat="1" applyFont="1" applyBorder="1"/>
    <xf fontId="3" fillId="0" borderId="10" numFmtId="160" xfId="0" applyNumberFormat="1" applyFont="1" applyBorder="1"/>
    <xf fontId="3" fillId="0" borderId="8" numFmtId="0" xfId="0" applyFont="1" applyBorder="1" applyAlignment="1">
      <alignment vertical="center" wrapText="1"/>
    </xf>
    <xf fontId="1" fillId="4" borderId="0" numFmtId="0" xfId="0" applyFont="1" applyFill="1"/>
    <xf fontId="3" fillId="4" borderId="7" numFmtId="0" xfId="0" applyFont="1" applyFill="1" applyBorder="1" applyAlignment="1">
      <alignment vertical="center"/>
    </xf>
    <xf fontId="3" fillId="4" borderId="8" numFmtId="0" xfId="0" applyFont="1" applyFill="1" applyBorder="1" applyAlignment="1">
      <alignment vertical="center"/>
    </xf>
    <xf fontId="3" fillId="4" borderId="8" numFmtId="0" xfId="0" applyFont="1" applyFill="1" applyBorder="1" applyAlignment="1">
      <alignment vertical="center" wrapText="1"/>
    </xf>
    <xf fontId="3" fillId="4" borderId="8" numFmtId="4" xfId="0" applyNumberFormat="1" applyFont="1" applyFill="1" applyBorder="1"/>
    <xf fontId="3" fillId="4" borderId="8" numFmtId="160" xfId="0" applyNumberFormat="1" applyFont="1" applyFill="1" applyBorder="1"/>
    <xf fontId="3" fillId="4" borderId="10" numFmtId="160" xfId="0" applyNumberFormat="1" applyFont="1" applyFill="1" applyBorder="1"/>
    <xf fontId="1" fillId="4" borderId="8" numFmtId="0" xfId="1" applyFont="1" applyFill="1" applyBorder="1"/>
    <xf fontId="4" fillId="4" borderId="8" numFmtId="0" xfId="0" applyFont="1" applyFill="1" applyBorder="1" applyAlignment="1">
      <alignment vertical="center" wrapText="1"/>
    </xf>
    <xf fontId="2" fillId="3" borderId="8" numFmtId="0" xfId="0" applyFont="1" applyFill="1" applyBorder="1" applyAlignment="1">
      <alignment vertical="center"/>
    </xf>
    <xf fontId="5" fillId="0" borderId="0" numFmtId="0" xfId="0" applyFont="1"/>
    <xf fontId="2" fillId="5" borderId="11" numFmtId="0" xfId="0" applyFont="1" applyFill="1" applyBorder="1"/>
    <xf fontId="2" fillId="5" borderId="12" numFmtId="0" xfId="0" applyFont="1" applyFill="1" applyBorder="1"/>
    <xf fontId="2" fillId="5" borderId="13" numFmtId="0" xfId="0" applyFont="1" applyFill="1" applyBorder="1"/>
    <xf fontId="2" fillId="5" borderId="8" numFmtId="4" xfId="0" applyNumberFormat="1" applyFont="1" applyFill="1" applyBorder="1"/>
    <xf fontId="2" fillId="5" borderId="8" numFmtId="160" xfId="0" applyNumberFormat="1" applyFont="1" applyFill="1" applyBorder="1"/>
    <xf fontId="2" fillId="5" borderId="10" numFmtId="160" xfId="0" applyNumberFormat="1" applyFont="1" applyFill="1" applyBorder="1"/>
    <xf fontId="2" fillId="6" borderId="11" numFmtId="0" xfId="0" applyFont="1" applyFill="1" applyBorder="1"/>
    <xf fontId="2" fillId="6" borderId="12" numFmtId="0" xfId="0" applyFont="1" applyFill="1" applyBorder="1"/>
    <xf fontId="2" fillId="6" borderId="13" numFmtId="0" xfId="0" applyFont="1" applyFill="1" applyBorder="1"/>
    <xf fontId="2" fillId="6" borderId="8" numFmtId="4" xfId="0" applyNumberFormat="1" applyFont="1" applyFill="1" applyBorder="1"/>
    <xf fontId="2" fillId="6" borderId="8" numFmtId="160" xfId="0" applyNumberFormat="1" applyFont="1" applyFill="1" applyBorder="1"/>
    <xf fontId="2" fillId="6" borderId="10" numFmtId="160" xfId="0" applyNumberFormat="1" applyFont="1" applyFill="1" applyBorder="1"/>
    <xf fontId="3" fillId="7" borderId="8" numFmtId="0" xfId="0" applyFont="1" applyFill="1" applyBorder="1" applyAlignment="1">
      <alignment horizontal="center"/>
    </xf>
    <xf fontId="2" fillId="7" borderId="8" numFmtId="0" xfId="0" applyFont="1" applyFill="1" applyBorder="1" applyAlignment="1">
      <alignment horizontal="center"/>
    </xf>
    <xf fontId="2" fillId="7" borderId="9" numFmtId="4" xfId="0" applyNumberFormat="1" applyFont="1" applyFill="1" applyBorder="1" applyAlignment="1">
      <alignment horizontal="center" vertical="center" wrapText="1"/>
    </xf>
    <xf fontId="2" fillId="7" borderId="8" numFmtId="0" xfId="0" applyFont="1" applyFill="1" applyBorder="1" applyAlignment="1">
      <alignment horizontal="center" vertical="center" wrapText="1"/>
    </xf>
    <xf fontId="2" fillId="7" borderId="8" numFmtId="4" xfId="0" applyNumberFormat="1" applyFont="1" applyFill="1" applyBorder="1" applyAlignment="1">
      <alignment horizontal="center" vertical="center" wrapText="1"/>
    </xf>
    <xf fontId="2" fillId="7" borderId="10" numFmtId="0" xfId="0" applyFont="1" applyFill="1" applyBorder="1" applyAlignment="1">
      <alignment horizontal="center" vertical="center" wrapText="1"/>
    </xf>
    <xf fontId="3" fillId="0" borderId="14" numFmtId="0" xfId="0" applyFont="1" applyBorder="1"/>
    <xf fontId="2" fillId="8" borderId="8" numFmtId="0" xfId="0" applyFont="1" applyFill="1" applyBorder="1"/>
    <xf fontId="2" fillId="8" borderId="8" numFmtId="0" xfId="0" applyFont="1" applyFill="1" applyBorder="1" applyAlignment="1">
      <alignment horizontal="center" vertical="center" wrapText="1"/>
    </xf>
    <xf fontId="2" fillId="8" borderId="8" numFmtId="4" xfId="0" applyNumberFormat="1" applyFont="1" applyFill="1" applyBorder="1"/>
    <xf fontId="2" fillId="8" borderId="8" numFmtId="160" xfId="0" applyNumberFormat="1" applyFont="1" applyFill="1" applyBorder="1"/>
    <xf fontId="2" fillId="8" borderId="10" numFmtId="160" xfId="0" applyNumberFormat="1" applyFont="1" applyFill="1" applyBorder="1"/>
    <xf fontId="3" fillId="9" borderId="8" numFmtId="160" xfId="0" applyNumberFormat="1" applyFont="1" applyFill="1" applyBorder="1"/>
    <xf fontId="3" fillId="9" borderId="8" numFmtId="4" xfId="0" applyNumberFormat="1" applyFont="1" applyFill="1" applyBorder="1"/>
    <xf fontId="3" fillId="9" borderId="10" numFmtId="160" xfId="0" applyNumberFormat="1" applyFont="1" applyFill="1" applyBorder="1"/>
    <xf fontId="2" fillId="8" borderId="8" numFmtId="0" xfId="0" applyFont="1" applyFill="1" applyBorder="1" applyAlignment="1">
      <alignment vertical="center"/>
    </xf>
    <xf fontId="2" fillId="0" borderId="14" numFmtId="0" xfId="0" applyFont="1" applyBorder="1"/>
    <xf fontId="2" fillId="10" borderId="10" numFmtId="160" xfId="0" applyNumberFormat="1" applyFont="1" applyFill="1" applyBorder="1"/>
    <xf fontId="3" fillId="4" borderId="14" numFmtId="0" xfId="0" applyFont="1" applyFill="1" applyBorder="1"/>
    <xf fontId="1" fillId="4" borderId="8" numFmtId="160" xfId="1" applyNumberFormat="1" applyFont="1" applyFill="1" applyBorder="1"/>
    <xf fontId="3" fillId="11" borderId="8" numFmtId="4" xfId="0" applyNumberFormat="1" applyFont="1" applyFill="1" applyBorder="1"/>
    <xf fontId="3" fillId="12" borderId="8" numFmtId="160" xfId="0" applyNumberFormat="1" applyFont="1" applyFill="1" applyBorder="1"/>
    <xf fontId="3" fillId="0" borderId="15" numFmtId="0" xfId="0" applyFont="1" applyBorder="1" applyAlignment="1">
      <alignment vertical="center"/>
    </xf>
    <xf fontId="3" fillId="8" borderId="8" numFmtId="160" xfId="0" applyNumberFormat="1" applyFont="1" applyFill="1" applyBorder="1"/>
    <xf fontId="2" fillId="5" borderId="15" numFmtId="0" xfId="0" applyFont="1" applyFill="1" applyBorder="1"/>
    <xf fontId="3" fillId="0" borderId="16" numFmtId="0" xfId="0" applyFont="1" applyBorder="1"/>
    <xf fontId="2" fillId="6" borderId="15" numFmtId="0" xfId="0" applyFont="1" applyFill="1" applyBorder="1"/>
    <xf fontId="2" fillId="13" borderId="17" numFmtId="0" xfId="0" applyFont="1" applyFill="1" applyBorder="1"/>
    <xf fontId="2" fillId="13" borderId="18" numFmtId="0" xfId="0" applyFont="1" applyFill="1" applyBorder="1"/>
    <xf fontId="2" fillId="13" borderId="19" numFmtId="4" xfId="0" applyNumberFormat="1" applyFont="1" applyFill="1" applyBorder="1"/>
    <xf fontId="2" fillId="13" borderId="19" numFmtId="160" xfId="0" applyNumberFormat="1" applyFont="1" applyFill="1" applyBorder="1"/>
    <xf fontId="2" fillId="13" borderId="20" numFmtId="160" xfId="0" applyNumberFormat="1" applyFont="1" applyFill="1" applyBorder="1"/>
    <xf fontId="6" fillId="0" borderId="0" numFmtId="0" xfId="0" applyFont="1"/>
    <xf fontId="1" fillId="0" borderId="0" numFmtId="0" xfId="2" applyFont="1" applyAlignment="1">
      <alignment horizontal="left" vertical="top" wrapText="1"/>
    </xf>
    <xf fontId="1" fillId="0" borderId="0" numFmtId="0" xfId="2" applyFont="1" applyAlignment="1">
      <alignment horizontal="right" vertical="top"/>
    </xf>
    <xf fontId="0" fillId="0" borderId="0" numFmtId="0" xfId="0" applyAlignment="1">
      <alignment vertical="top"/>
    </xf>
    <xf fontId="6" fillId="9" borderId="0" numFmtId="2" xfId="0" applyNumberFormat="1" applyFont="1" applyFill="1"/>
    <xf fontId="6" fillId="9" borderId="0" numFmtId="0" xfId="0" applyFont="1" applyFill="1"/>
  </cellXfs>
  <cellStyles count="3">
    <cellStyle name="Звичайний 2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J1" activeCellId="0" sqref="J1:K4"/>
    </sheetView>
  </sheetViews>
  <sheetFormatPr defaultRowHeight="13.5"/>
  <cols>
    <col bestFit="1" customWidth="1" min="1" max="1" style="1" width="0.140625"/>
    <col bestFit="1" customWidth="1" min="2" max="2" style="1" width="9.28515625"/>
    <col bestFit="1" customWidth="1" min="3" max="3" style="1" width="48.140625"/>
    <col bestFit="1" customWidth="1" min="4" max="4" style="1" width="13.42578125"/>
    <col bestFit="1" customWidth="1" min="5" max="6" style="1" width="17.7109375"/>
    <col bestFit="1" customWidth="1" min="7" max="7" style="1" width="15.42578125"/>
    <col bestFit="1" customWidth="1" min="8" max="8" style="1" width="12.28515625"/>
    <col bestFit="1" customWidth="1" min="9" max="9" style="1" width="12.7109375"/>
    <col bestFit="1" customWidth="1" min="10" max="10" style="1" width="14.5703125"/>
    <col bestFit="1" customWidth="1" min="11" max="11" style="1" width="12"/>
    <col bestFit="1" min="12" max="16384" style="1" width="9.140625"/>
  </cols>
  <sheetData>
    <row r="1" ht="12.75" customHeight="1">
      <c r="A1" s="2"/>
      <c r="B1" s="2"/>
      <c r="C1" s="2"/>
      <c r="D1" s="2"/>
      <c r="E1" s="2"/>
      <c r="F1" s="2"/>
      <c r="G1" s="3" t="s">
        <v>0</v>
      </c>
      <c r="H1" s="4"/>
      <c r="I1" s="4"/>
      <c r="J1" s="5" t="s">
        <v>1</v>
      </c>
      <c r="K1" s="6"/>
    </row>
    <row r="2">
      <c r="A2" s="2"/>
      <c r="B2" s="2"/>
      <c r="C2" s="2"/>
      <c r="D2" s="2"/>
      <c r="E2" s="2"/>
      <c r="F2" s="2"/>
      <c r="G2" s="4"/>
      <c r="H2" s="4"/>
      <c r="I2" s="4"/>
      <c r="J2" s="6"/>
      <c r="K2" s="6"/>
    </row>
    <row r="3">
      <c r="A3" s="2"/>
      <c r="B3" s="2"/>
      <c r="C3" s="2"/>
      <c r="D3" s="2"/>
      <c r="E3" s="2"/>
      <c r="F3" s="2"/>
      <c r="G3" s="4"/>
      <c r="H3" s="4"/>
      <c r="I3" s="4"/>
      <c r="J3" s="6"/>
      <c r="K3" s="6"/>
    </row>
    <row r="4">
      <c r="A4" s="2"/>
      <c r="B4" s="2"/>
      <c r="C4" s="2"/>
      <c r="D4" s="2"/>
      <c r="E4" s="2"/>
      <c r="F4" s="2"/>
      <c r="G4" s="4"/>
      <c r="H4" s="4"/>
      <c r="I4" s="4"/>
      <c r="J4" s="6"/>
      <c r="K4" s="6"/>
    </row>
    <row r="5">
      <c r="A5" s="2"/>
      <c r="B5" s="2"/>
      <c r="C5" s="2"/>
      <c r="D5" s="2"/>
      <c r="E5" s="2"/>
      <c r="F5" s="2"/>
      <c r="G5" s="7"/>
      <c r="H5" s="7"/>
      <c r="I5" s="7"/>
      <c r="J5" s="7"/>
      <c r="K5" s="7"/>
    </row>
    <row r="6">
      <c r="A6" s="2" t="s">
        <v>2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>
      <c r="A7" s="4" t="s">
        <v>3</v>
      </c>
      <c r="B7" s="7" t="s">
        <v>3</v>
      </c>
      <c r="C7" s="7"/>
      <c r="D7" s="7"/>
      <c r="E7" s="7"/>
      <c r="F7" s="7"/>
      <c r="G7" s="7"/>
      <c r="H7" s="7"/>
      <c r="I7" s="7"/>
      <c r="J7" s="7"/>
      <c r="K7" s="7"/>
    </row>
    <row r="8" ht="13.5">
      <c r="A8" s="4"/>
      <c r="B8" s="4"/>
      <c r="C8" s="4"/>
      <c r="D8" s="4"/>
      <c r="E8" s="4"/>
      <c r="F8" s="4"/>
      <c r="G8" s="4"/>
      <c r="H8" s="4"/>
      <c r="I8" s="4"/>
      <c r="J8" s="4"/>
      <c r="K8" s="4" t="s">
        <v>4</v>
      </c>
    </row>
    <row r="9" ht="28.5" customHeight="1">
      <c r="A9" s="8"/>
      <c r="B9" s="9" t="s">
        <v>5</v>
      </c>
      <c r="C9" s="10" t="s">
        <v>6</v>
      </c>
      <c r="D9" s="11" t="s">
        <v>7</v>
      </c>
      <c r="E9" s="11" t="s">
        <v>8</v>
      </c>
      <c r="F9" s="11" t="s">
        <v>9</v>
      </c>
      <c r="G9" s="11" t="s">
        <v>10</v>
      </c>
      <c r="H9" s="12" t="s">
        <v>11</v>
      </c>
      <c r="I9" s="13"/>
      <c r="J9" s="12" t="s">
        <v>12</v>
      </c>
      <c r="K9" s="14"/>
    </row>
    <row r="10" ht="63" customHeight="1">
      <c r="A10" s="15"/>
      <c r="B10" s="16"/>
      <c r="C10" s="17"/>
      <c r="D10" s="18"/>
      <c r="E10" s="18"/>
      <c r="F10" s="18"/>
      <c r="G10" s="18"/>
      <c r="H10" s="19" t="s">
        <v>13</v>
      </c>
      <c r="I10" s="19" t="s">
        <v>14</v>
      </c>
      <c r="J10" s="19" t="s">
        <v>15</v>
      </c>
      <c r="K10" s="20" t="s">
        <v>16</v>
      </c>
    </row>
    <row r="11" ht="12" customHeight="1">
      <c r="A11" s="15"/>
      <c r="B11" s="16">
        <v>1</v>
      </c>
      <c r="C11" s="16">
        <v>2</v>
      </c>
      <c r="D11" s="18">
        <v>3</v>
      </c>
      <c r="E11" s="18">
        <v>4</v>
      </c>
      <c r="F11" s="18">
        <v>5</v>
      </c>
      <c r="G11" s="18">
        <v>5</v>
      </c>
      <c r="H11" s="19" t="s">
        <v>17</v>
      </c>
      <c r="I11" s="19" t="s">
        <v>18</v>
      </c>
      <c r="J11" s="19" t="s">
        <v>19</v>
      </c>
      <c r="K11" s="20" t="s">
        <v>20</v>
      </c>
    </row>
    <row r="12" ht="14.25" customHeight="1">
      <c r="A12" s="15"/>
      <c r="B12" s="21"/>
      <c r="C12" s="22" t="s">
        <v>21</v>
      </c>
      <c r="D12" s="23"/>
      <c r="E12" s="23"/>
      <c r="F12" s="23"/>
      <c r="G12" s="23"/>
      <c r="H12" s="24"/>
      <c r="I12" s="24"/>
      <c r="J12" s="24"/>
      <c r="K12" s="25"/>
    </row>
    <row r="13">
      <c r="A13" s="15"/>
      <c r="B13" s="26">
        <v>10000000</v>
      </c>
      <c r="C13" s="27" t="s">
        <v>22</v>
      </c>
      <c r="D13" s="28">
        <f>D14+D22+D30+D38</f>
        <v>26477372.329999998</v>
      </c>
      <c r="E13" s="28">
        <f>E14+E22+E30+E38</f>
        <v>137069500</v>
      </c>
      <c r="F13" s="28">
        <f>F14+F22+F30+F38</f>
        <v>32658425</v>
      </c>
      <c r="G13" s="28">
        <f>G14+G22+G30+G38</f>
        <v>38648230</v>
      </c>
      <c r="H13" s="29">
        <f t="shared" ref="H13:H76" si="0">G13/E13*100</f>
        <v>28.196083008984495</v>
      </c>
      <c r="I13" s="29">
        <f t="shared" ref="I13:I76" si="1">G13/F13*100</f>
        <v>118.34076505526522</v>
      </c>
      <c r="J13" s="28">
        <f t="shared" ref="J13:J76" si="2">G13-D13</f>
        <v>12170857.670000002</v>
      </c>
      <c r="K13" s="30">
        <f t="shared" ref="K13:K76" si="3">G13/D13*100</f>
        <v>145.96701484689967</v>
      </c>
    </row>
    <row r="14" ht="24">
      <c r="A14" s="31"/>
      <c r="B14" s="32">
        <v>11000000</v>
      </c>
      <c r="C14" s="33" t="s">
        <v>23</v>
      </c>
      <c r="D14" s="34">
        <f>D15+D20</f>
        <v>16040833.290000001</v>
      </c>
      <c r="E14" s="34">
        <f>E15+E20</f>
        <v>85750000</v>
      </c>
      <c r="F14" s="34">
        <f>F15+F20</f>
        <v>20100000</v>
      </c>
      <c r="G14" s="34">
        <f>G15+G20</f>
        <v>24566191.779999997</v>
      </c>
      <c r="H14" s="35">
        <f t="shared" si="0"/>
        <v>28.648620151603492</v>
      </c>
      <c r="I14" s="35">
        <f t="shared" si="1"/>
        <v>122.21985960199004</v>
      </c>
      <c r="J14" s="34">
        <f t="shared" si="2"/>
        <v>8525358.4899999965</v>
      </c>
      <c r="K14" s="36">
        <f t="shared" si="3"/>
        <v>153.14785295670882</v>
      </c>
    </row>
    <row r="15">
      <c r="A15" s="31"/>
      <c r="B15" s="32">
        <v>11010000</v>
      </c>
      <c r="C15" s="37" t="s">
        <v>24</v>
      </c>
      <c r="D15" s="34">
        <f>D16+D17+D18+D19</f>
        <v>16040833.290000001</v>
      </c>
      <c r="E15" s="34">
        <f t="shared" ref="E15:G15" si="4">E16+E17+E18+E19</f>
        <v>85750000</v>
      </c>
      <c r="F15" s="34">
        <f>F16+F17+F18+F19</f>
        <v>20100000</v>
      </c>
      <c r="G15" s="34">
        <f t="shared" si="4"/>
        <v>24566191.779999997</v>
      </c>
      <c r="H15" s="35">
        <f t="shared" si="0"/>
        <v>28.648620151603492</v>
      </c>
      <c r="I15" s="35">
        <f t="shared" si="1"/>
        <v>122.21985960199004</v>
      </c>
      <c r="J15" s="34">
        <f t="shared" si="2"/>
        <v>8525358.4899999965</v>
      </c>
      <c r="K15" s="36">
        <f t="shared" si="3"/>
        <v>153.14785295670882</v>
      </c>
    </row>
    <row r="16" ht="36">
      <c r="A16" s="31"/>
      <c r="B16" s="32">
        <v>11010100</v>
      </c>
      <c r="C16" s="37" t="s">
        <v>25</v>
      </c>
      <c r="D16" s="34">
        <v>11993469.300000001</v>
      </c>
      <c r="E16" s="34">
        <v>54000000</v>
      </c>
      <c r="F16" s="34">
        <v>12600000</v>
      </c>
      <c r="G16" s="34">
        <v>13245173.98</v>
      </c>
      <c r="H16" s="35">
        <f t="shared" si="0"/>
        <v>24.528099962962962</v>
      </c>
      <c r="I16" s="35">
        <f t="shared" si="1"/>
        <v>105.12042841269842</v>
      </c>
      <c r="J16" s="34">
        <f t="shared" si="2"/>
        <v>1251704.6799999997</v>
      </c>
      <c r="K16" s="36">
        <f t="shared" si="3"/>
        <v>110.43655216593584</v>
      </c>
    </row>
    <row r="17" ht="60">
      <c r="A17" s="31"/>
      <c r="B17" s="32">
        <v>11010200</v>
      </c>
      <c r="C17" s="37" t="s">
        <v>26</v>
      </c>
      <c r="D17" s="34">
        <v>1385941.6399999999</v>
      </c>
      <c r="E17" s="34">
        <v>26000000</v>
      </c>
      <c r="F17" s="34">
        <v>6450000</v>
      </c>
      <c r="G17" s="34">
        <v>7890857.2400000002</v>
      </c>
      <c r="H17" s="35">
        <f t="shared" si="0"/>
        <v>30.349450923076926</v>
      </c>
      <c r="I17" s="35">
        <f t="shared" si="1"/>
        <v>122.33887193798449</v>
      </c>
      <c r="J17" s="34">
        <f t="shared" si="2"/>
        <v>6504915.6000000006</v>
      </c>
      <c r="K17" s="36">
        <f t="shared" si="3"/>
        <v>569.34989268379297</v>
      </c>
    </row>
    <row r="18" ht="36">
      <c r="A18" s="31"/>
      <c r="B18" s="32">
        <v>11010400</v>
      </c>
      <c r="C18" s="37" t="s">
        <v>27</v>
      </c>
      <c r="D18" s="34">
        <v>2395144.98</v>
      </c>
      <c r="E18" s="34">
        <v>5000000</v>
      </c>
      <c r="F18" s="34">
        <v>900000</v>
      </c>
      <c r="G18" s="34">
        <v>3365043.8100000001</v>
      </c>
      <c r="H18" s="35">
        <f t="shared" si="0"/>
        <v>67.300876200000005</v>
      </c>
      <c r="I18" s="35">
        <f t="shared" si="1"/>
        <v>373.89375666666666</v>
      </c>
      <c r="J18" s="34">
        <f t="shared" si="2"/>
        <v>969898.83000000007</v>
      </c>
      <c r="K18" s="36">
        <f t="shared" si="3"/>
        <v>140.4943683200338</v>
      </c>
    </row>
    <row r="19" ht="36">
      <c r="A19" s="31"/>
      <c r="B19" s="32">
        <v>11010500</v>
      </c>
      <c r="C19" s="37" t="s">
        <v>28</v>
      </c>
      <c r="D19" s="34">
        <v>266277.37</v>
      </c>
      <c r="E19" s="34">
        <v>750000</v>
      </c>
      <c r="F19" s="34">
        <v>150000</v>
      </c>
      <c r="G19" s="34">
        <v>65116.75</v>
      </c>
      <c r="H19" s="35">
        <f t="shared" si="0"/>
        <v>8.6822333333333326</v>
      </c>
      <c r="I19" s="35">
        <f t="shared" si="1"/>
        <v>43.411166666666666</v>
      </c>
      <c r="J19" s="34">
        <f t="shared" si="2"/>
        <v>-201160.62</v>
      </c>
      <c r="K19" s="36">
        <f t="shared" si="3"/>
        <v>24.454481430397184</v>
      </c>
    </row>
    <row r="20" hidden="1">
      <c r="A20" s="31"/>
      <c r="B20" s="32">
        <v>11020000</v>
      </c>
      <c r="C20" s="37" t="s">
        <v>29</v>
      </c>
      <c r="D20" s="34">
        <f>D21</f>
        <v>0</v>
      </c>
      <c r="E20" s="34">
        <f t="shared" ref="E20:G20" si="5">E21</f>
        <v>0</v>
      </c>
      <c r="F20" s="34">
        <f t="shared" si="5"/>
        <v>0</v>
      </c>
      <c r="G20" s="34">
        <f t="shared" si="5"/>
        <v>0</v>
      </c>
      <c r="H20" s="35"/>
      <c r="I20" s="35"/>
      <c r="J20" s="34">
        <f t="shared" si="2"/>
        <v>0</v>
      </c>
      <c r="K20" s="36" t="e">
        <f t="shared" si="3"/>
        <v>#DIV/0!</v>
      </c>
    </row>
    <row r="21" ht="25.5" hidden="1">
      <c r="A21" s="31"/>
      <c r="B21" s="32">
        <v>11020200</v>
      </c>
      <c r="C21" s="37" t="s">
        <v>30</v>
      </c>
      <c r="D21" s="34">
        <v>0</v>
      </c>
      <c r="E21" s="34">
        <v>0</v>
      </c>
      <c r="F21" s="34">
        <v>0</v>
      </c>
      <c r="G21" s="34">
        <v>0</v>
      </c>
      <c r="H21" s="35"/>
      <c r="I21" s="35"/>
      <c r="J21" s="34">
        <f t="shared" si="2"/>
        <v>0</v>
      </c>
      <c r="K21" s="36" t="e">
        <f t="shared" si="3"/>
        <v>#DIV/0!</v>
      </c>
    </row>
    <row r="22" ht="24">
      <c r="A22" s="31"/>
      <c r="B22" s="32">
        <v>13000000</v>
      </c>
      <c r="C22" s="33" t="s">
        <v>31</v>
      </c>
      <c r="D22" s="34">
        <f>D23+D27+D28</f>
        <v>63891.600000000006</v>
      </c>
      <c r="E22" s="34">
        <f>E23+E27+E28</f>
        <v>300000</v>
      </c>
      <c r="F22" s="34">
        <f>F23+F27+F28</f>
        <v>73750</v>
      </c>
      <c r="G22" s="34">
        <f>G23+G27+G28</f>
        <v>107067.29999999999</v>
      </c>
      <c r="H22" s="35">
        <f t="shared" si="0"/>
        <v>35.689099999999996</v>
      </c>
      <c r="I22" s="35">
        <f t="shared" si="1"/>
        <v>145.17599999999999</v>
      </c>
      <c r="J22" s="34">
        <f t="shared" si="2"/>
        <v>43175.699999999983</v>
      </c>
      <c r="K22" s="36">
        <f t="shared" si="3"/>
        <v>167.57648892812199</v>
      </c>
    </row>
    <row r="23" ht="24">
      <c r="A23" s="31"/>
      <c r="B23" s="32">
        <v>13010000</v>
      </c>
      <c r="C23" s="37" t="s">
        <v>32</v>
      </c>
      <c r="D23" s="34">
        <f>D24+D25</f>
        <v>40103.290000000001</v>
      </c>
      <c r="E23" s="34">
        <f>E24+E25</f>
        <v>165000</v>
      </c>
      <c r="F23" s="34">
        <f>F24+F25</f>
        <v>40000</v>
      </c>
      <c r="G23" s="34">
        <f>G24+G25</f>
        <v>87579.459999999992</v>
      </c>
      <c r="H23" s="35">
        <f t="shared" si="0"/>
        <v>53.078460606060595</v>
      </c>
      <c r="I23" s="35">
        <f t="shared" si="1"/>
        <v>218.94864999999996</v>
      </c>
      <c r="J23" s="34">
        <f t="shared" si="2"/>
        <v>47476.169999999991</v>
      </c>
      <c r="K23" s="36">
        <f t="shared" si="3"/>
        <v>218.38472604118016</v>
      </c>
    </row>
    <row r="24" ht="36">
      <c r="A24" s="31"/>
      <c r="B24" s="32">
        <v>13010100</v>
      </c>
      <c r="C24" s="37" t="s">
        <v>33</v>
      </c>
      <c r="D24" s="34">
        <v>1487.98</v>
      </c>
      <c r="E24" s="34">
        <v>80000</v>
      </c>
      <c r="F24" s="34">
        <v>20000</v>
      </c>
      <c r="G24" s="34">
        <v>62742.75</v>
      </c>
      <c r="H24" s="35">
        <f t="shared" si="0"/>
        <v>78.428437500000001</v>
      </c>
      <c r="I24" s="35">
        <f t="shared" si="1"/>
        <v>313.71375</v>
      </c>
      <c r="J24" s="34">
        <f t="shared" si="2"/>
        <v>61254.769999999997</v>
      </c>
      <c r="K24" s="36">
        <f t="shared" si="3"/>
        <v>4216.6393365502227</v>
      </c>
    </row>
    <row r="25" s="38" customFormat="1" ht="48">
      <c r="A25" s="39"/>
      <c r="B25" s="40">
        <v>13010200</v>
      </c>
      <c r="C25" s="41" t="s">
        <v>34</v>
      </c>
      <c r="D25" s="42">
        <v>38615.309999999998</v>
      </c>
      <c r="E25" s="42">
        <v>85000</v>
      </c>
      <c r="F25" s="42">
        <v>20000</v>
      </c>
      <c r="G25" s="42">
        <v>24836.709999999999</v>
      </c>
      <c r="H25" s="43">
        <f t="shared" si="0"/>
        <v>29.219658823529411</v>
      </c>
      <c r="I25" s="43">
        <f t="shared" si="1"/>
        <v>124.18354999999998</v>
      </c>
      <c r="J25" s="42">
        <f t="shared" si="2"/>
        <v>-13778.599999999999</v>
      </c>
      <c r="K25" s="44">
        <f t="shared" si="3"/>
        <v>64.31829758714872</v>
      </c>
    </row>
    <row r="26" s="38" customFormat="1">
      <c r="A26" s="39"/>
      <c r="B26" s="45">
        <v>13020000</v>
      </c>
      <c r="C26" s="45" t="s">
        <v>35</v>
      </c>
      <c r="D26" s="42">
        <f>D27</f>
        <v>104.65000000000001</v>
      </c>
      <c r="E26" s="42">
        <f>E27</f>
        <v>0</v>
      </c>
      <c r="F26" s="42">
        <f>F27</f>
        <v>0</v>
      </c>
      <c r="G26" s="42">
        <v>0</v>
      </c>
      <c r="H26" s="43" t="e">
        <f t="shared" si="0"/>
        <v>#DIV/0!</v>
      </c>
      <c r="I26" s="43" t="e">
        <f t="shared" si="1"/>
        <v>#DIV/0!</v>
      </c>
      <c r="J26" s="42">
        <f t="shared" si="2"/>
        <v>-104.65000000000001</v>
      </c>
      <c r="K26" s="44">
        <f t="shared" si="3"/>
        <v>0</v>
      </c>
    </row>
    <row r="27" s="38" customFormat="1" ht="24">
      <c r="A27" s="39"/>
      <c r="B27" s="40">
        <v>13020200</v>
      </c>
      <c r="C27" s="41" t="s">
        <v>36</v>
      </c>
      <c r="D27" s="42">
        <v>104.65000000000001</v>
      </c>
      <c r="E27" s="42">
        <v>0</v>
      </c>
      <c r="F27" s="42">
        <v>0</v>
      </c>
      <c r="G27" s="42">
        <v>0</v>
      </c>
      <c r="H27" s="43" t="e">
        <f t="shared" si="0"/>
        <v>#DIV/0!</v>
      </c>
      <c r="I27" s="43" t="e">
        <f t="shared" si="1"/>
        <v>#DIV/0!</v>
      </c>
      <c r="J27" s="42">
        <f t="shared" si="2"/>
        <v>-104.65000000000001</v>
      </c>
      <c r="K27" s="44">
        <f t="shared" si="3"/>
        <v>0</v>
      </c>
    </row>
    <row r="28" s="38" customFormat="1">
      <c r="A28" s="39"/>
      <c r="B28" s="40">
        <v>13030000</v>
      </c>
      <c r="C28" s="41" t="s">
        <v>37</v>
      </c>
      <c r="D28" s="42">
        <f>D29</f>
        <v>23683.66</v>
      </c>
      <c r="E28" s="42">
        <f t="shared" ref="E28:G28" si="6">E29</f>
        <v>135000</v>
      </c>
      <c r="F28" s="42">
        <f t="shared" si="6"/>
        <v>33750</v>
      </c>
      <c r="G28" s="42">
        <f t="shared" si="6"/>
        <v>19487.84</v>
      </c>
      <c r="H28" s="43">
        <f t="shared" si="0"/>
        <v>14.435437037037039</v>
      </c>
      <c r="I28" s="43">
        <f t="shared" si="1"/>
        <v>57.741748148148154</v>
      </c>
      <c r="J28" s="42">
        <f t="shared" si="2"/>
        <v>-4195.8199999999997</v>
      </c>
      <c r="K28" s="44">
        <f t="shared" si="3"/>
        <v>82.283903754740606</v>
      </c>
    </row>
    <row r="29" s="38" customFormat="1" ht="24">
      <c r="A29" s="39"/>
      <c r="B29" s="40">
        <v>13030100</v>
      </c>
      <c r="C29" s="41" t="s">
        <v>38</v>
      </c>
      <c r="D29" s="42">
        <v>23683.66</v>
      </c>
      <c r="E29" s="42">
        <v>135000</v>
      </c>
      <c r="F29" s="42">
        <v>33750</v>
      </c>
      <c r="G29" s="42">
        <v>19487.84</v>
      </c>
      <c r="H29" s="43">
        <f t="shared" si="0"/>
        <v>14.435437037037039</v>
      </c>
      <c r="I29" s="43">
        <f t="shared" si="1"/>
        <v>57.741748148148154</v>
      </c>
      <c r="J29" s="42">
        <f t="shared" si="2"/>
        <v>-4195.8199999999997</v>
      </c>
      <c r="K29" s="44">
        <f t="shared" si="3"/>
        <v>82.283903754740606</v>
      </c>
    </row>
    <row r="30" s="38" customFormat="1" ht="13.5">
      <c r="A30" s="39"/>
      <c r="B30" s="40">
        <v>14000000</v>
      </c>
      <c r="C30" s="46" t="s">
        <v>39</v>
      </c>
      <c r="D30" s="42">
        <f>D31+D33+D35+D36</f>
        <v>777859.57000000007</v>
      </c>
      <c r="E30" s="42">
        <f>E31+E33+E35</f>
        <v>4080000</v>
      </c>
      <c r="F30" s="42">
        <f>F31+F33+F35</f>
        <v>920000</v>
      </c>
      <c r="G30" s="42">
        <f>G31+G33+G35</f>
        <v>992972.55000000005</v>
      </c>
      <c r="H30" s="43">
        <f t="shared" si="0"/>
        <v>24.337562500000001</v>
      </c>
      <c r="I30" s="43">
        <f t="shared" si="1"/>
        <v>107.93179891304348</v>
      </c>
      <c r="J30" s="42">
        <f t="shared" si="2"/>
        <v>215112.97999999998</v>
      </c>
      <c r="K30" s="44">
        <f t="shared" si="3"/>
        <v>127.65447495876407</v>
      </c>
    </row>
    <row r="31" s="38" customFormat="1" ht="24">
      <c r="A31" s="39"/>
      <c r="B31" s="40">
        <v>14020000</v>
      </c>
      <c r="C31" s="41" t="s">
        <v>40</v>
      </c>
      <c r="D31" s="42">
        <f>D32</f>
        <v>75081.740000000005</v>
      </c>
      <c r="E31" s="42">
        <f t="shared" ref="E31:G33" si="7">E32</f>
        <v>480000</v>
      </c>
      <c r="F31" s="42">
        <f t="shared" si="7"/>
        <v>100000</v>
      </c>
      <c r="G31" s="42">
        <f t="shared" si="7"/>
        <v>67111.649999999994</v>
      </c>
      <c r="H31" s="43">
        <f t="shared" si="0"/>
        <v>13.981593749999998</v>
      </c>
      <c r="I31" s="43">
        <f t="shared" si="1"/>
        <v>67.111649999999983</v>
      </c>
      <c r="J31" s="42">
        <f t="shared" si="2"/>
        <v>-7970.0900000000111</v>
      </c>
      <c r="K31" s="44">
        <f t="shared" si="3"/>
        <v>89.384782505040491</v>
      </c>
    </row>
    <row r="32" s="38" customFormat="1">
      <c r="A32" s="39"/>
      <c r="B32" s="40">
        <v>14021900</v>
      </c>
      <c r="C32" s="41" t="s">
        <v>41</v>
      </c>
      <c r="D32" s="42">
        <v>75081.740000000005</v>
      </c>
      <c r="E32" s="42">
        <v>480000</v>
      </c>
      <c r="F32" s="42">
        <v>100000</v>
      </c>
      <c r="G32" s="42">
        <v>67111.649999999994</v>
      </c>
      <c r="H32" s="43">
        <f t="shared" si="0"/>
        <v>13.981593749999998</v>
      </c>
      <c r="I32" s="43">
        <f t="shared" si="1"/>
        <v>67.111649999999983</v>
      </c>
      <c r="J32" s="42">
        <f t="shared" si="2"/>
        <v>-7970.0900000000111</v>
      </c>
      <c r="K32" s="44">
        <f t="shared" si="3"/>
        <v>89.384782505040491</v>
      </c>
    </row>
    <row r="33" s="38" customFormat="1" ht="24">
      <c r="A33" s="39"/>
      <c r="B33" s="40">
        <v>14030000</v>
      </c>
      <c r="C33" s="41" t="s">
        <v>42</v>
      </c>
      <c r="D33" s="42">
        <f>D34</f>
        <v>252976.01000000001</v>
      </c>
      <c r="E33" s="42">
        <f t="shared" si="7"/>
        <v>1600000</v>
      </c>
      <c r="F33" s="42">
        <f t="shared" si="7"/>
        <v>340000</v>
      </c>
      <c r="G33" s="42">
        <f t="shared" si="7"/>
        <v>397720.09000000003</v>
      </c>
      <c r="H33" s="43">
        <f t="shared" si="0"/>
        <v>24.857505625000002</v>
      </c>
      <c r="I33" s="43">
        <f t="shared" si="1"/>
        <v>116.97649705882354</v>
      </c>
      <c r="J33" s="42">
        <f t="shared" si="2"/>
        <v>144744.08000000002</v>
      </c>
      <c r="K33" s="44">
        <f t="shared" si="3"/>
        <v>157.2165242071768</v>
      </c>
    </row>
    <row r="34" s="38" customFormat="1">
      <c r="A34" s="39"/>
      <c r="B34" s="40">
        <v>14031900</v>
      </c>
      <c r="C34" s="41" t="s">
        <v>41</v>
      </c>
      <c r="D34" s="42">
        <v>252976.01000000001</v>
      </c>
      <c r="E34" s="42">
        <v>1600000</v>
      </c>
      <c r="F34" s="42">
        <v>340000</v>
      </c>
      <c r="G34" s="42">
        <v>397720.09000000003</v>
      </c>
      <c r="H34" s="43">
        <f t="shared" si="0"/>
        <v>24.857505625000002</v>
      </c>
      <c r="I34" s="43">
        <f t="shared" si="1"/>
        <v>116.97649705882354</v>
      </c>
      <c r="J34" s="42">
        <f t="shared" si="2"/>
        <v>144744.08000000002</v>
      </c>
      <c r="K34" s="44">
        <f t="shared" si="3"/>
        <v>157.2165242071768</v>
      </c>
    </row>
    <row r="35" s="38" customFormat="1" ht="66.75" customHeight="1">
      <c r="A35" s="39"/>
      <c r="B35" s="40">
        <v>14040000</v>
      </c>
      <c r="C35" s="41" t="s">
        <v>43</v>
      </c>
      <c r="D35" s="42">
        <f>D36+D37</f>
        <v>449801.82000000001</v>
      </c>
      <c r="E35" s="42">
        <f>E36+E37</f>
        <v>2000000</v>
      </c>
      <c r="F35" s="42">
        <f>F36+F37</f>
        <v>480000</v>
      </c>
      <c r="G35" s="42">
        <f>G36+G37</f>
        <v>528140.81000000006</v>
      </c>
      <c r="H35" s="43">
        <f t="shared" si="0"/>
        <v>26.407040500000001</v>
      </c>
      <c r="I35" s="43">
        <f t="shared" si="1"/>
        <v>110.02933541666668</v>
      </c>
      <c r="J35" s="42">
        <f t="shared" si="2"/>
        <v>78338.990000000049</v>
      </c>
      <c r="K35" s="44">
        <f t="shared" si="3"/>
        <v>117.41633459820152</v>
      </c>
    </row>
    <row r="36" s="38" customFormat="1" ht="72">
      <c r="A36" s="39"/>
      <c r="B36" s="40">
        <v>14040100</v>
      </c>
      <c r="C36" s="41" t="s">
        <v>44</v>
      </c>
      <c r="D36" s="42">
        <v>0</v>
      </c>
      <c r="E36" s="42">
        <v>1000000</v>
      </c>
      <c r="F36" s="42">
        <v>240000</v>
      </c>
      <c r="G36" s="42">
        <v>224148.81</v>
      </c>
      <c r="H36" s="43">
        <f t="shared" si="0"/>
        <v>22.414881000000001</v>
      </c>
      <c r="I36" s="43">
        <f t="shared" si="1"/>
        <v>93.395337499999997</v>
      </c>
      <c r="J36" s="42">
        <f t="shared" si="2"/>
        <v>224148.81</v>
      </c>
      <c r="K36" s="44" t="e">
        <f t="shared" si="3"/>
        <v>#DIV/0!</v>
      </c>
    </row>
    <row r="37" ht="60">
      <c r="A37" s="31"/>
      <c r="B37" s="32">
        <v>14040200</v>
      </c>
      <c r="C37" s="37" t="s">
        <v>45</v>
      </c>
      <c r="D37" s="34">
        <v>449801.82000000001</v>
      </c>
      <c r="E37" s="34">
        <v>1000000</v>
      </c>
      <c r="F37" s="34">
        <v>240000</v>
      </c>
      <c r="G37" s="34">
        <v>303992</v>
      </c>
      <c r="H37" s="35">
        <f t="shared" si="0"/>
        <v>30.399199999999997</v>
      </c>
      <c r="I37" s="35">
        <f t="shared" si="1"/>
        <v>126.66333333333333</v>
      </c>
      <c r="J37" s="34">
        <f t="shared" si="2"/>
        <v>-145809.82000000001</v>
      </c>
      <c r="K37" s="36">
        <f t="shared" si="3"/>
        <v>67.583541569484979</v>
      </c>
    </row>
    <row r="38" ht="13.5">
      <c r="A38" s="31"/>
      <c r="B38" s="32">
        <v>18000000</v>
      </c>
      <c r="C38" s="33" t="s">
        <v>46</v>
      </c>
      <c r="D38" s="34">
        <f>D39+D50+D53</f>
        <v>9594787.8699999992</v>
      </c>
      <c r="E38" s="34">
        <f t="shared" ref="E38:G38" si="8">E39+E50+E53</f>
        <v>46939500</v>
      </c>
      <c r="F38" s="34">
        <f>F39+F50+F53</f>
        <v>11564675</v>
      </c>
      <c r="G38" s="34">
        <f t="shared" si="8"/>
        <v>12981998.369999999</v>
      </c>
      <c r="H38" s="35">
        <f t="shared" si="0"/>
        <v>27.656873997379606</v>
      </c>
      <c r="I38" s="35">
        <f t="shared" si="1"/>
        <v>112.25562646594045</v>
      </c>
      <c r="J38" s="34">
        <f t="shared" si="2"/>
        <v>3387210.5</v>
      </c>
      <c r="K38" s="36">
        <f t="shared" si="3"/>
        <v>135.30260956149726</v>
      </c>
    </row>
    <row r="39">
      <c r="A39" s="31"/>
      <c r="B39" s="32">
        <v>18010000</v>
      </c>
      <c r="C39" s="37" t="s">
        <v>47</v>
      </c>
      <c r="D39" s="34">
        <f>D40+D41+D42+D43+D44+D45+D46+D47+D48+D49</f>
        <v>4236185.0999999996</v>
      </c>
      <c r="E39" s="34">
        <f t="shared" ref="E39:G39" si="9">E40+E41+E42+E43+E44+E45+E46+E47+E48+E49</f>
        <v>28686000</v>
      </c>
      <c r="F39" s="34">
        <f>F40+F41+F42+F43+F44+F45+F46+F47+F48+F49</f>
        <v>6851300</v>
      </c>
      <c r="G39" s="34">
        <f t="shared" si="9"/>
        <v>6301976.9799999995</v>
      </c>
      <c r="H39" s="35">
        <f t="shared" si="0"/>
        <v>21.968824443979639</v>
      </c>
      <c r="I39" s="35">
        <f t="shared" si="1"/>
        <v>91.98220746427684</v>
      </c>
      <c r="J39" s="34">
        <f t="shared" si="2"/>
        <v>2065791.8799999999</v>
      </c>
      <c r="K39" s="36">
        <f t="shared" si="3"/>
        <v>148.7653827968943</v>
      </c>
    </row>
    <row r="40" ht="36">
      <c r="A40" s="31"/>
      <c r="B40" s="32">
        <v>18010100</v>
      </c>
      <c r="C40" s="37" t="s">
        <v>48</v>
      </c>
      <c r="D40" s="34">
        <v>4035.9499999999998</v>
      </c>
      <c r="E40" s="34">
        <v>11000</v>
      </c>
      <c r="F40" s="34">
        <v>2700</v>
      </c>
      <c r="G40" s="34">
        <v>3342.4899999999998</v>
      </c>
      <c r="H40" s="35">
        <f t="shared" si="0"/>
        <v>30.386272727272722</v>
      </c>
      <c r="I40" s="35">
        <f t="shared" si="1"/>
        <v>123.79592592592591</v>
      </c>
      <c r="J40" s="34">
        <f t="shared" si="2"/>
        <v>-693.46000000000004</v>
      </c>
      <c r="K40" s="36">
        <f t="shared" si="3"/>
        <v>82.817923908869034</v>
      </c>
    </row>
    <row r="41" ht="36">
      <c r="A41" s="31"/>
      <c r="B41" s="32">
        <v>18010200</v>
      </c>
      <c r="C41" s="37" t="s">
        <v>49</v>
      </c>
      <c r="D41" s="34">
        <v>5160.6199999999999</v>
      </c>
      <c r="E41" s="34">
        <v>15000</v>
      </c>
      <c r="F41" s="34">
        <v>3600</v>
      </c>
      <c r="G41" s="34">
        <v>-9.1799999999999997</v>
      </c>
      <c r="H41" s="35">
        <f t="shared" si="0"/>
        <v>-0.061200000000000004</v>
      </c>
      <c r="I41" s="35">
        <f t="shared" si="1"/>
        <v>-0.25499999999999995</v>
      </c>
      <c r="J41" s="34">
        <f t="shared" si="2"/>
        <v>-5169.8000000000002</v>
      </c>
      <c r="K41" s="36">
        <f t="shared" si="3"/>
        <v>-0.17788560289267569</v>
      </c>
    </row>
    <row r="42" ht="36">
      <c r="A42" s="31"/>
      <c r="B42" s="32">
        <v>18010300</v>
      </c>
      <c r="C42" s="37" t="s">
        <v>50</v>
      </c>
      <c r="D42" s="34">
        <v>7518.4700000000003</v>
      </c>
      <c r="E42" s="34">
        <v>800000</v>
      </c>
      <c r="F42" s="34">
        <v>30000</v>
      </c>
      <c r="G42" s="34">
        <v>119394.64</v>
      </c>
      <c r="H42" s="35">
        <f t="shared" si="0"/>
        <v>14.924329999999999</v>
      </c>
      <c r="I42" s="35">
        <f t="shared" si="1"/>
        <v>397.98213333333331</v>
      </c>
      <c r="J42" s="34">
        <f t="shared" si="2"/>
        <v>111876.17</v>
      </c>
      <c r="K42" s="36">
        <f t="shared" si="3"/>
        <v>1588.01777489303</v>
      </c>
    </row>
    <row r="43" ht="36">
      <c r="A43" s="31"/>
      <c r="B43" s="32">
        <v>18010400</v>
      </c>
      <c r="C43" s="37" t="s">
        <v>51</v>
      </c>
      <c r="D43" s="34">
        <v>287507.78000000003</v>
      </c>
      <c r="E43" s="34">
        <v>1300000</v>
      </c>
      <c r="F43" s="34">
        <v>320000</v>
      </c>
      <c r="G43" s="34">
        <v>340081.33000000002</v>
      </c>
      <c r="H43" s="35">
        <f t="shared" si="0"/>
        <v>26.160102307692306</v>
      </c>
      <c r="I43" s="35">
        <f t="shared" si="1"/>
        <v>106.27541562500001</v>
      </c>
      <c r="J43" s="34">
        <f t="shared" si="2"/>
        <v>52573.549999999988</v>
      </c>
      <c r="K43" s="36">
        <f t="shared" si="3"/>
        <v>118.28595734000658</v>
      </c>
    </row>
    <row r="44">
      <c r="A44" s="31"/>
      <c r="B44" s="32">
        <v>18010500</v>
      </c>
      <c r="C44" s="37" t="s">
        <v>52</v>
      </c>
      <c r="D44" s="34">
        <v>702837.31999999995</v>
      </c>
      <c r="E44" s="34">
        <v>5500000</v>
      </c>
      <c r="F44" s="34">
        <v>1365000</v>
      </c>
      <c r="G44" s="34">
        <v>625113.48999999999</v>
      </c>
      <c r="H44" s="35">
        <f t="shared" si="0"/>
        <v>11.365699818181819</v>
      </c>
      <c r="I44" s="35">
        <f t="shared" si="1"/>
        <v>45.795860073260073</v>
      </c>
      <c r="J44" s="34">
        <f t="shared" si="2"/>
        <v>-77723.829999999958</v>
      </c>
      <c r="K44" s="36">
        <f t="shared" si="3"/>
        <v>88.941419616135349</v>
      </c>
    </row>
    <row r="45">
      <c r="A45" s="31"/>
      <c r="B45" s="32">
        <v>18010600</v>
      </c>
      <c r="C45" s="37" t="s">
        <v>53</v>
      </c>
      <c r="D45" s="34">
        <v>2885976.9199999999</v>
      </c>
      <c r="E45" s="34">
        <v>18000000</v>
      </c>
      <c r="F45" s="34">
        <v>4500000</v>
      </c>
      <c r="G45" s="34">
        <v>4454467.0199999996</v>
      </c>
      <c r="H45" s="35">
        <f t="shared" si="0"/>
        <v>24.747038999999997</v>
      </c>
      <c r="I45" s="35">
        <f t="shared" si="1"/>
        <v>98.988155999999989</v>
      </c>
      <c r="J45" s="34">
        <f t="shared" si="2"/>
        <v>1568490.0999999996</v>
      </c>
      <c r="K45" s="36">
        <f t="shared" si="3"/>
        <v>154.34867095194923</v>
      </c>
    </row>
    <row r="46">
      <c r="A46" s="31"/>
      <c r="B46" s="32">
        <v>18010700</v>
      </c>
      <c r="C46" s="37" t="s">
        <v>54</v>
      </c>
      <c r="D46" s="34">
        <v>43978.559999999998</v>
      </c>
      <c r="E46" s="34">
        <v>700000</v>
      </c>
      <c r="F46" s="34">
        <v>45000</v>
      </c>
      <c r="G46" s="34">
        <v>138520.73000000001</v>
      </c>
      <c r="H46" s="35">
        <f t="shared" si="0"/>
        <v>19.788675714285716</v>
      </c>
      <c r="I46" s="35">
        <f t="shared" si="1"/>
        <v>307.82384444444449</v>
      </c>
      <c r="J46" s="34">
        <f t="shared" si="2"/>
        <v>94542.170000000013</v>
      </c>
      <c r="K46" s="36">
        <f t="shared" si="3"/>
        <v>314.97331881716917</v>
      </c>
    </row>
    <row r="47">
      <c r="A47" s="31"/>
      <c r="B47" s="32">
        <v>18010900</v>
      </c>
      <c r="C47" s="37" t="s">
        <v>55</v>
      </c>
      <c r="D47" s="34">
        <v>277995.47999999998</v>
      </c>
      <c r="E47" s="34">
        <v>2300000</v>
      </c>
      <c r="F47" s="34">
        <v>570000</v>
      </c>
      <c r="G47" s="34">
        <v>621066.45999999996</v>
      </c>
      <c r="H47" s="35">
        <f t="shared" si="0"/>
        <v>27.002889565217391</v>
      </c>
      <c r="I47" s="35">
        <f t="shared" si="1"/>
        <v>108.95902807017544</v>
      </c>
      <c r="J47" s="34">
        <f t="shared" si="2"/>
        <v>343070.97999999998</v>
      </c>
      <c r="K47" s="36">
        <f t="shared" si="3"/>
        <v>223.40883384147108</v>
      </c>
    </row>
    <row r="48">
      <c r="A48" s="31"/>
      <c r="B48" s="32">
        <v>18011000</v>
      </c>
      <c r="C48" s="37" t="s">
        <v>56</v>
      </c>
      <c r="D48" s="34">
        <v>0</v>
      </c>
      <c r="E48" s="34">
        <v>60000</v>
      </c>
      <c r="F48" s="34">
        <v>15000</v>
      </c>
      <c r="G48" s="34">
        <v>0</v>
      </c>
      <c r="H48" s="35">
        <f t="shared" si="0"/>
        <v>0</v>
      </c>
      <c r="I48" s="35">
        <f t="shared" si="1"/>
        <v>0</v>
      </c>
      <c r="J48" s="34">
        <f t="shared" si="2"/>
        <v>0</v>
      </c>
      <c r="K48" s="36" t="e">
        <f t="shared" si="3"/>
        <v>#DIV/0!</v>
      </c>
    </row>
    <row r="49">
      <c r="A49" s="31"/>
      <c r="B49" s="32">
        <v>18011100</v>
      </c>
      <c r="C49" s="37" t="s">
        <v>57</v>
      </c>
      <c r="D49" s="34">
        <v>21174</v>
      </c>
      <c r="E49" s="34">
        <v>0</v>
      </c>
      <c r="F49" s="34">
        <v>0</v>
      </c>
      <c r="G49" s="34">
        <v>0</v>
      </c>
      <c r="H49" s="35" t="e">
        <f t="shared" si="0"/>
        <v>#DIV/0!</v>
      </c>
      <c r="I49" s="35" t="e">
        <f t="shared" si="1"/>
        <v>#DIV/0!</v>
      </c>
      <c r="J49" s="34">
        <f t="shared" si="2"/>
        <v>-21174</v>
      </c>
      <c r="K49" s="36">
        <f t="shared" si="3"/>
        <v>0</v>
      </c>
    </row>
    <row r="50">
      <c r="A50" s="31"/>
      <c r="B50" s="32">
        <v>18030000</v>
      </c>
      <c r="C50" s="37" t="s">
        <v>58</v>
      </c>
      <c r="D50" s="34">
        <f>D51+D52</f>
        <v>1986</v>
      </c>
      <c r="E50" s="34">
        <f t="shared" ref="E50:G50" si="10">E51+E52</f>
        <v>3500</v>
      </c>
      <c r="F50" s="34">
        <f>F51+F52</f>
        <v>875</v>
      </c>
      <c r="G50" s="34">
        <f t="shared" si="10"/>
        <v>0</v>
      </c>
      <c r="H50" s="35">
        <f t="shared" si="0"/>
        <v>0</v>
      </c>
      <c r="I50" s="35">
        <f t="shared" si="1"/>
        <v>0</v>
      </c>
      <c r="J50" s="34">
        <f t="shared" si="2"/>
        <v>-1986</v>
      </c>
      <c r="K50" s="36">
        <f t="shared" si="3"/>
        <v>0</v>
      </c>
    </row>
    <row r="51">
      <c r="A51" s="31"/>
      <c r="B51" s="32">
        <v>18030100</v>
      </c>
      <c r="C51" s="37" t="s">
        <v>59</v>
      </c>
      <c r="D51" s="34">
        <v>0</v>
      </c>
      <c r="E51" s="34">
        <v>0</v>
      </c>
      <c r="F51" s="34">
        <v>0</v>
      </c>
      <c r="G51" s="34">
        <v>0</v>
      </c>
      <c r="H51" s="35" t="e">
        <f t="shared" si="0"/>
        <v>#DIV/0!</v>
      </c>
      <c r="I51" s="35" t="e">
        <f t="shared" si="1"/>
        <v>#DIV/0!</v>
      </c>
      <c r="J51" s="34">
        <f t="shared" si="2"/>
        <v>0</v>
      </c>
      <c r="K51" s="36" t="e">
        <f t="shared" si="3"/>
        <v>#DIV/0!</v>
      </c>
    </row>
    <row r="52">
      <c r="A52" s="31"/>
      <c r="B52" s="32">
        <v>18030200</v>
      </c>
      <c r="C52" s="37" t="s">
        <v>60</v>
      </c>
      <c r="D52" s="34">
        <v>1986</v>
      </c>
      <c r="E52" s="34">
        <v>3500</v>
      </c>
      <c r="F52" s="34">
        <v>875</v>
      </c>
      <c r="G52" s="34">
        <v>0</v>
      </c>
      <c r="H52" s="35">
        <f t="shared" si="0"/>
        <v>0</v>
      </c>
      <c r="I52" s="35">
        <f t="shared" si="1"/>
        <v>0</v>
      </c>
      <c r="J52" s="34">
        <f t="shared" si="2"/>
        <v>-1986</v>
      </c>
      <c r="K52" s="36">
        <f t="shared" si="3"/>
        <v>0</v>
      </c>
    </row>
    <row r="53">
      <c r="A53" s="31"/>
      <c r="B53" s="32">
        <v>18050000</v>
      </c>
      <c r="C53" s="37" t="s">
        <v>61</v>
      </c>
      <c r="D53" s="34">
        <f>D54+D55+D56</f>
        <v>5356616.7699999996</v>
      </c>
      <c r="E53" s="34">
        <f t="shared" ref="E53:G53" si="11">E54+E55+E56</f>
        <v>18250000</v>
      </c>
      <c r="F53" s="34">
        <f>F54+F55+F56</f>
        <v>4712500</v>
      </c>
      <c r="G53" s="34">
        <f t="shared" si="11"/>
        <v>6680021.3899999997</v>
      </c>
      <c r="H53" s="35">
        <f t="shared" si="0"/>
        <v>36.602856931506849</v>
      </c>
      <c r="I53" s="35">
        <f t="shared" si="1"/>
        <v>141.75111702917772</v>
      </c>
      <c r="J53" s="34">
        <f t="shared" si="2"/>
        <v>1323404.6200000001</v>
      </c>
      <c r="K53" s="36">
        <f t="shared" si="3"/>
        <v>124.70597910628578</v>
      </c>
    </row>
    <row r="54">
      <c r="A54" s="31"/>
      <c r="B54" s="32">
        <v>18050300</v>
      </c>
      <c r="C54" s="37" t="s">
        <v>62</v>
      </c>
      <c r="D54" s="34">
        <v>261179.56</v>
      </c>
      <c r="E54" s="34">
        <v>750000</v>
      </c>
      <c r="F54" s="34">
        <v>187500</v>
      </c>
      <c r="G54" s="34">
        <v>506527.84000000003</v>
      </c>
      <c r="H54" s="35">
        <f t="shared" si="0"/>
        <v>67.537045333333339</v>
      </c>
      <c r="I54" s="35">
        <f t="shared" si="1"/>
        <v>270.14818133333335</v>
      </c>
      <c r="J54" s="34">
        <f t="shared" si="2"/>
        <v>245348.28000000003</v>
      </c>
      <c r="K54" s="36">
        <f t="shared" si="3"/>
        <v>193.93854557378074</v>
      </c>
    </row>
    <row r="55">
      <c r="A55" s="31"/>
      <c r="B55" s="32">
        <v>18050400</v>
      </c>
      <c r="C55" s="37" t="s">
        <v>63</v>
      </c>
      <c r="D55" s="34">
        <v>3440658.27</v>
      </c>
      <c r="E55" s="34">
        <v>10500000</v>
      </c>
      <c r="F55" s="34">
        <v>2625000</v>
      </c>
      <c r="G55" s="34">
        <v>3147386.96</v>
      </c>
      <c r="H55" s="35">
        <f t="shared" si="0"/>
        <v>29.975113904761901</v>
      </c>
      <c r="I55" s="35">
        <f t="shared" si="1"/>
        <v>119.90045561904761</v>
      </c>
      <c r="J55" s="34">
        <f t="shared" si="2"/>
        <v>-293271.31000000006</v>
      </c>
      <c r="K55" s="36">
        <f t="shared" si="3"/>
        <v>91.476302294909402</v>
      </c>
    </row>
    <row r="56" ht="48">
      <c r="A56" s="31"/>
      <c r="B56" s="32">
        <v>18050500</v>
      </c>
      <c r="C56" s="37" t="s">
        <v>64</v>
      </c>
      <c r="D56" s="34">
        <v>1654778.9399999999</v>
      </c>
      <c r="E56" s="34">
        <v>7000000</v>
      </c>
      <c r="F56" s="34">
        <v>1900000</v>
      </c>
      <c r="G56" s="34">
        <v>3026106.5899999999</v>
      </c>
      <c r="H56" s="35">
        <f t="shared" si="0"/>
        <v>43.230094142857141</v>
      </c>
      <c r="I56" s="35">
        <f t="shared" si="1"/>
        <v>159.26876789473684</v>
      </c>
      <c r="J56" s="34">
        <f t="shared" si="2"/>
        <v>1371327.6499999999</v>
      </c>
      <c r="K56" s="36">
        <f t="shared" si="3"/>
        <v>182.87074586530571</v>
      </c>
    </row>
    <row r="57">
      <c r="A57" s="31"/>
      <c r="B57" s="47">
        <v>20000000</v>
      </c>
      <c r="C57" s="27" t="s">
        <v>65</v>
      </c>
      <c r="D57" s="28">
        <f>D58+D67+D78</f>
        <v>978922.90000000002</v>
      </c>
      <c r="E57" s="28">
        <f>E58+E67+E78</f>
        <v>3516500</v>
      </c>
      <c r="F57" s="28">
        <f>F58+F67+F78</f>
        <v>870150</v>
      </c>
      <c r="G57" s="28">
        <f>G58+G67+G78</f>
        <v>1467420.71</v>
      </c>
      <c r="H57" s="29">
        <f t="shared" si="0"/>
        <v>41.72958083321484</v>
      </c>
      <c r="I57" s="29">
        <f t="shared" si="1"/>
        <v>168.63997126932136</v>
      </c>
      <c r="J57" s="28">
        <f t="shared" si="2"/>
        <v>488497.80999999994</v>
      </c>
      <c r="K57" s="30">
        <f t="shared" si="3"/>
        <v>149.90156119547311</v>
      </c>
    </row>
    <row r="58" ht="13.5">
      <c r="A58" s="31"/>
      <c r="B58" s="32">
        <v>21000000</v>
      </c>
      <c r="C58" s="33" t="s">
        <v>66</v>
      </c>
      <c r="D58" s="34">
        <f>D59+D61</f>
        <v>41901.910000000003</v>
      </c>
      <c r="E58" s="34">
        <f t="shared" ref="E58:G58" si="12">E59+E61</f>
        <v>251000</v>
      </c>
      <c r="F58" s="34">
        <f>F59+F61</f>
        <v>63400</v>
      </c>
      <c r="G58" s="34">
        <f t="shared" si="12"/>
        <v>212738.56</v>
      </c>
      <c r="H58" s="35">
        <f t="shared" si="0"/>
        <v>84.756398406374501</v>
      </c>
      <c r="I58" s="35">
        <f t="shared" si="1"/>
        <v>335.54977917981074</v>
      </c>
      <c r="J58" s="34">
        <f t="shared" si="2"/>
        <v>170836.64999999999</v>
      </c>
      <c r="K58" s="36">
        <f t="shared" si="3"/>
        <v>507.70611649922398</v>
      </c>
    </row>
    <row r="59" ht="63.75" hidden="1">
      <c r="A59" s="31"/>
      <c r="B59" s="32">
        <v>21010000</v>
      </c>
      <c r="C59" s="37" t="s">
        <v>67</v>
      </c>
      <c r="D59" s="34">
        <f>D60</f>
        <v>0</v>
      </c>
      <c r="E59" s="34">
        <v>0</v>
      </c>
      <c r="F59" s="34">
        <v>0</v>
      </c>
      <c r="G59" s="34">
        <v>0</v>
      </c>
      <c r="H59" s="35" t="e">
        <f t="shared" si="0"/>
        <v>#DIV/0!</v>
      </c>
      <c r="I59" s="35" t="e">
        <f t="shared" si="1"/>
        <v>#DIV/0!</v>
      </c>
      <c r="J59" s="34">
        <f t="shared" si="2"/>
        <v>0</v>
      </c>
      <c r="K59" s="36" t="e">
        <f t="shared" si="3"/>
        <v>#DIV/0!</v>
      </c>
    </row>
    <row r="60" ht="38.25" hidden="1">
      <c r="A60" s="31"/>
      <c r="B60" s="32">
        <v>21010300</v>
      </c>
      <c r="C60" s="37" t="s">
        <v>68</v>
      </c>
      <c r="D60" s="34">
        <v>0</v>
      </c>
      <c r="E60" s="34">
        <v>0</v>
      </c>
      <c r="F60" s="34">
        <v>0</v>
      </c>
      <c r="G60" s="34">
        <v>0</v>
      </c>
      <c r="H60" s="35" t="e">
        <f t="shared" si="0"/>
        <v>#DIV/0!</v>
      </c>
      <c r="I60" s="35" t="e">
        <f t="shared" si="1"/>
        <v>#DIV/0!</v>
      </c>
      <c r="J60" s="34">
        <f t="shared" si="2"/>
        <v>0</v>
      </c>
      <c r="K60" s="36" t="e">
        <f t="shared" si="3"/>
        <v>#DIV/0!</v>
      </c>
    </row>
    <row r="61">
      <c r="A61" s="31"/>
      <c r="B61" s="32">
        <v>21080000</v>
      </c>
      <c r="C61" s="37" t="s">
        <v>69</v>
      </c>
      <c r="D61" s="34">
        <f>D62+D64+D65+D66</f>
        <v>41901.910000000003</v>
      </c>
      <c r="E61" s="34">
        <f t="shared" ref="E61:G61" si="13">E62+E64+E65+E66</f>
        <v>251000</v>
      </c>
      <c r="F61" s="34">
        <f>F62+F64+F65+F66</f>
        <v>63400</v>
      </c>
      <c r="G61" s="34">
        <f t="shared" si="13"/>
        <v>212738.56</v>
      </c>
      <c r="H61" s="35">
        <f t="shared" si="0"/>
        <v>84.756398406374501</v>
      </c>
      <c r="I61" s="35">
        <f t="shared" si="1"/>
        <v>335.54977917981074</v>
      </c>
      <c r="J61" s="34">
        <f t="shared" si="2"/>
        <v>170836.64999999999</v>
      </c>
      <c r="K61" s="36">
        <f t="shared" si="3"/>
        <v>507.70611649922398</v>
      </c>
    </row>
    <row r="62" hidden="1">
      <c r="A62" s="31"/>
      <c r="B62" s="32">
        <v>21080500</v>
      </c>
      <c r="C62" s="37" t="s">
        <v>69</v>
      </c>
      <c r="D62" s="34">
        <v>0</v>
      </c>
      <c r="E62" s="34">
        <v>0</v>
      </c>
      <c r="F62" s="34">
        <v>0</v>
      </c>
      <c r="G62" s="34">
        <v>0</v>
      </c>
      <c r="H62" s="35"/>
      <c r="I62" s="35"/>
      <c r="J62" s="34">
        <f t="shared" si="2"/>
        <v>0</v>
      </c>
      <c r="K62" s="36" t="e">
        <f t="shared" si="3"/>
        <v>#DIV/0!</v>
      </c>
    </row>
    <row r="63" ht="63.75" hidden="1">
      <c r="A63" s="31"/>
      <c r="B63" s="32">
        <v>21080900</v>
      </c>
      <c r="C63" s="37" t="s">
        <v>70</v>
      </c>
      <c r="D63" s="34">
        <v>0</v>
      </c>
      <c r="E63" s="34">
        <v>0</v>
      </c>
      <c r="F63" s="34">
        <v>0</v>
      </c>
      <c r="G63" s="34">
        <v>0</v>
      </c>
      <c r="H63" s="35" t="e">
        <f t="shared" si="0"/>
        <v>#DIV/0!</v>
      </c>
      <c r="I63" s="35"/>
      <c r="J63" s="34">
        <f t="shared" si="2"/>
        <v>0</v>
      </c>
      <c r="K63" s="36" t="e">
        <f t="shared" si="3"/>
        <v>#DIV/0!</v>
      </c>
    </row>
    <row r="64">
      <c r="A64" s="31"/>
      <c r="B64" s="32">
        <v>21081100</v>
      </c>
      <c r="C64" s="37" t="s">
        <v>71</v>
      </c>
      <c r="D64" s="34">
        <v>24901.91</v>
      </c>
      <c r="E64" s="34">
        <v>150000</v>
      </c>
      <c r="F64" s="34">
        <v>37500</v>
      </c>
      <c r="G64" s="34">
        <v>159011.26000000001</v>
      </c>
      <c r="H64" s="35">
        <f t="shared" si="0"/>
        <v>106.00750666666667</v>
      </c>
      <c r="I64" s="35">
        <f t="shared" si="1"/>
        <v>424.03002666666669</v>
      </c>
      <c r="J64" s="34">
        <f t="shared" si="2"/>
        <v>134109.35000000001</v>
      </c>
      <c r="K64" s="36">
        <f t="shared" si="3"/>
        <v>638.55045657140352</v>
      </c>
    </row>
    <row r="65" ht="38.25">
      <c r="A65" s="31"/>
      <c r="B65" s="32">
        <v>21081500</v>
      </c>
      <c r="C65" s="37" t="s">
        <v>72</v>
      </c>
      <c r="D65" s="34">
        <v>17000</v>
      </c>
      <c r="E65" s="34">
        <v>100000</v>
      </c>
      <c r="F65" s="34">
        <v>24900</v>
      </c>
      <c r="G65" s="34">
        <v>53727.300000000003</v>
      </c>
      <c r="H65" s="35">
        <f t="shared" si="0"/>
        <v>53.7273</v>
      </c>
      <c r="I65" s="35">
        <f t="shared" si="1"/>
        <v>215.7722891566265</v>
      </c>
      <c r="J65" s="34">
        <f t="shared" si="2"/>
        <v>36727.300000000003</v>
      </c>
      <c r="K65" s="36">
        <f t="shared" si="3"/>
        <v>316.04294117647061</v>
      </c>
    </row>
    <row r="66">
      <c r="A66" s="31"/>
      <c r="B66" s="32">
        <v>21081700</v>
      </c>
      <c r="C66" s="37" t="s">
        <v>73</v>
      </c>
      <c r="D66" s="34">
        <v>0</v>
      </c>
      <c r="E66" s="34">
        <v>1000</v>
      </c>
      <c r="F66" s="34">
        <v>1000</v>
      </c>
      <c r="G66" s="34">
        <v>0</v>
      </c>
      <c r="H66" s="35">
        <f t="shared" si="0"/>
        <v>0</v>
      </c>
      <c r="I66" s="35">
        <f t="shared" si="1"/>
        <v>0</v>
      </c>
      <c r="J66" s="34">
        <f t="shared" si="2"/>
        <v>0</v>
      </c>
      <c r="K66" s="36" t="e">
        <f t="shared" si="3"/>
        <v>#DIV/0!</v>
      </c>
    </row>
    <row r="67" ht="27">
      <c r="A67" s="31"/>
      <c r="B67" s="32">
        <v>22000000</v>
      </c>
      <c r="C67" s="33" t="s">
        <v>74</v>
      </c>
      <c r="D67" s="34">
        <f>D68+D72+D74</f>
        <v>553685.21999999997</v>
      </c>
      <c r="E67" s="34">
        <f t="shared" ref="E67:G67" si="14">E68+E72+E74</f>
        <v>2965500</v>
      </c>
      <c r="F67" s="34">
        <f>F68+F72+F74</f>
        <v>733850</v>
      </c>
      <c r="G67" s="34">
        <f t="shared" si="14"/>
        <v>1018993</v>
      </c>
      <c r="H67" s="35">
        <f t="shared" si="0"/>
        <v>34.361591637160686</v>
      </c>
      <c r="I67" s="35">
        <f t="shared" si="1"/>
        <v>138.85576071404239</v>
      </c>
      <c r="J67" s="34">
        <f t="shared" si="2"/>
        <v>465307.78000000003</v>
      </c>
      <c r="K67" s="36">
        <f t="shared" si="3"/>
        <v>184.03832415826452</v>
      </c>
    </row>
    <row r="68">
      <c r="A68" s="31"/>
      <c r="B68" s="32">
        <v>22010000</v>
      </c>
      <c r="C68" s="37" t="s">
        <v>75</v>
      </c>
      <c r="D68" s="34">
        <f>D69+D70+D71</f>
        <v>518062.12</v>
      </c>
      <c r="E68" s="34">
        <f t="shared" ref="E68:G68" si="15">E69+E70+E71</f>
        <v>2810000</v>
      </c>
      <c r="F68" s="34">
        <f>F69+F70+F71</f>
        <v>695000</v>
      </c>
      <c r="G68" s="34">
        <f t="shared" si="15"/>
        <v>968442.14000000001</v>
      </c>
      <c r="H68" s="35">
        <f t="shared" si="0"/>
        <v>34.464133096085412</v>
      </c>
      <c r="I68" s="35">
        <f t="shared" si="1"/>
        <v>139.3441928057554</v>
      </c>
      <c r="J68" s="34">
        <f t="shared" si="2"/>
        <v>450380.02000000002</v>
      </c>
      <c r="K68" s="36">
        <f t="shared" si="3"/>
        <v>186.93552425720685</v>
      </c>
    </row>
    <row r="69" ht="38.25">
      <c r="A69" s="31"/>
      <c r="B69" s="32">
        <v>22010300</v>
      </c>
      <c r="C69" s="37" t="s">
        <v>76</v>
      </c>
      <c r="D69" s="34">
        <v>7370</v>
      </c>
      <c r="E69" s="34">
        <v>0</v>
      </c>
      <c r="F69" s="34">
        <v>0</v>
      </c>
      <c r="G69" s="34">
        <v>18970</v>
      </c>
      <c r="H69" s="35" t="e">
        <f t="shared" si="0"/>
        <v>#DIV/0!</v>
      </c>
      <c r="I69" s="35" t="e">
        <f t="shared" si="1"/>
        <v>#DIV/0!</v>
      </c>
      <c r="J69" s="34">
        <f t="shared" si="2"/>
        <v>11600</v>
      </c>
      <c r="K69" s="36">
        <f t="shared" si="3"/>
        <v>257.39484396200811</v>
      </c>
    </row>
    <row r="70">
      <c r="A70" s="31"/>
      <c r="B70" s="32">
        <v>22012500</v>
      </c>
      <c r="C70" s="37" t="s">
        <v>77</v>
      </c>
      <c r="D70" s="34">
        <v>276452.12</v>
      </c>
      <c r="E70" s="34">
        <v>2100000</v>
      </c>
      <c r="F70" s="34">
        <v>525000</v>
      </c>
      <c r="G70" s="34">
        <v>614242.14000000001</v>
      </c>
      <c r="H70" s="35">
        <f t="shared" si="0"/>
        <v>29.249625714285717</v>
      </c>
      <c r="I70" s="35">
        <f t="shared" si="1"/>
        <v>116.99850285714287</v>
      </c>
      <c r="J70" s="34">
        <f t="shared" si="2"/>
        <v>337790.02000000002</v>
      </c>
      <c r="K70" s="36">
        <f t="shared" si="3"/>
        <v>222.18753106324525</v>
      </c>
    </row>
    <row r="71" ht="25.5">
      <c r="A71" s="31"/>
      <c r="B71" s="32">
        <v>22012600</v>
      </c>
      <c r="C71" s="37" t="s">
        <v>78</v>
      </c>
      <c r="D71" s="34">
        <v>234240</v>
      </c>
      <c r="E71" s="34">
        <v>710000</v>
      </c>
      <c r="F71" s="34">
        <v>170000</v>
      </c>
      <c r="G71" s="34">
        <v>335230</v>
      </c>
      <c r="H71" s="35">
        <f t="shared" si="0"/>
        <v>47.215492957746477</v>
      </c>
      <c r="I71" s="35">
        <f t="shared" si="1"/>
        <v>197.19411764705882</v>
      </c>
      <c r="J71" s="34">
        <f t="shared" si="2"/>
        <v>100990</v>
      </c>
      <c r="K71" s="36">
        <f t="shared" si="3"/>
        <v>143.11390027322403</v>
      </c>
    </row>
    <row r="72" ht="38.25">
      <c r="A72" s="31"/>
      <c r="B72" s="32">
        <v>22080000</v>
      </c>
      <c r="C72" s="37" t="s">
        <v>79</v>
      </c>
      <c r="D72" s="34">
        <f>D73</f>
        <v>24966.619999999999</v>
      </c>
      <c r="E72" s="34">
        <f t="shared" ref="E72:G72" si="16">E73</f>
        <v>90000</v>
      </c>
      <c r="F72" s="34">
        <f t="shared" si="16"/>
        <v>22500</v>
      </c>
      <c r="G72" s="34">
        <f t="shared" si="16"/>
        <v>31077.009999999998</v>
      </c>
      <c r="H72" s="35">
        <f t="shared" si="0"/>
        <v>34.530011111111108</v>
      </c>
      <c r="I72" s="35">
        <f t="shared" si="1"/>
        <v>138.12004444444443</v>
      </c>
      <c r="J72" s="34">
        <f t="shared" si="2"/>
        <v>6110.3899999999994</v>
      </c>
      <c r="K72" s="36">
        <f t="shared" si="3"/>
        <v>124.47423800258105</v>
      </c>
    </row>
    <row r="73" ht="38.25">
      <c r="A73" s="31"/>
      <c r="B73" s="32">
        <v>22080400</v>
      </c>
      <c r="C73" s="37" t="s">
        <v>80</v>
      </c>
      <c r="D73" s="34">
        <v>24966.619999999999</v>
      </c>
      <c r="E73" s="34">
        <v>90000</v>
      </c>
      <c r="F73" s="34">
        <v>22500</v>
      </c>
      <c r="G73" s="34">
        <v>31077.009999999998</v>
      </c>
      <c r="H73" s="35">
        <f t="shared" si="0"/>
        <v>34.530011111111108</v>
      </c>
      <c r="I73" s="35">
        <f t="shared" si="1"/>
        <v>138.12004444444443</v>
      </c>
      <c r="J73" s="34">
        <f t="shared" si="2"/>
        <v>6110.3899999999994</v>
      </c>
      <c r="K73" s="36">
        <f t="shared" si="3"/>
        <v>124.47423800258105</v>
      </c>
    </row>
    <row r="74">
      <c r="A74" s="31"/>
      <c r="B74" s="32">
        <v>22090000</v>
      </c>
      <c r="C74" s="37" t="s">
        <v>81</v>
      </c>
      <c r="D74" s="34">
        <f>D75+D76+D77</f>
        <v>10656.48</v>
      </c>
      <c r="E74" s="34">
        <f t="shared" ref="E74:G74" si="17">E75+E76+E77</f>
        <v>65500</v>
      </c>
      <c r="F74" s="34">
        <f>F75+F76+F77</f>
        <v>16350</v>
      </c>
      <c r="G74" s="34">
        <f t="shared" si="17"/>
        <v>19473.850000000002</v>
      </c>
      <c r="H74" s="35">
        <f t="shared" si="0"/>
        <v>29.731068702290081</v>
      </c>
      <c r="I74" s="35">
        <f t="shared" si="1"/>
        <v>119.10611620795109</v>
      </c>
      <c r="J74" s="34">
        <f t="shared" si="2"/>
        <v>8817.3700000000026</v>
      </c>
      <c r="K74" s="36">
        <f t="shared" si="3"/>
        <v>182.74186222842818</v>
      </c>
    </row>
    <row r="75" ht="38.25">
      <c r="A75" s="31"/>
      <c r="B75" s="32">
        <v>22090100</v>
      </c>
      <c r="C75" s="37" t="s">
        <v>82</v>
      </c>
      <c r="D75" s="34">
        <v>9670.4799999999996</v>
      </c>
      <c r="E75" s="34">
        <v>60000</v>
      </c>
      <c r="F75" s="34">
        <v>15000</v>
      </c>
      <c r="G75" s="34">
        <v>17326.330000000002</v>
      </c>
      <c r="H75" s="35">
        <f t="shared" si="0"/>
        <v>28.877216666666673</v>
      </c>
      <c r="I75" s="35">
        <f t="shared" si="1"/>
        <v>115.50886666666669</v>
      </c>
      <c r="J75" s="34">
        <f t="shared" si="2"/>
        <v>7655.8500000000022</v>
      </c>
      <c r="K75" s="36">
        <f t="shared" si="3"/>
        <v>179.16721817324481</v>
      </c>
    </row>
    <row r="76" hidden="1">
      <c r="A76" s="31"/>
      <c r="B76" s="32">
        <v>22090200</v>
      </c>
      <c r="C76" s="37" t="s">
        <v>83</v>
      </c>
      <c r="D76" s="34">
        <v>0</v>
      </c>
      <c r="E76" s="34">
        <v>0</v>
      </c>
      <c r="F76" s="34">
        <v>0</v>
      </c>
      <c r="G76" s="34">
        <v>0</v>
      </c>
      <c r="H76" s="35" t="e">
        <f t="shared" si="0"/>
        <v>#DIV/0!</v>
      </c>
      <c r="I76" s="35" t="e">
        <f t="shared" si="1"/>
        <v>#DIV/0!</v>
      </c>
      <c r="J76" s="34">
        <f t="shared" si="2"/>
        <v>0</v>
      </c>
      <c r="K76" s="36" t="e">
        <f t="shared" si="3"/>
        <v>#DIV/0!</v>
      </c>
    </row>
    <row r="77" ht="38.25">
      <c r="A77" s="31"/>
      <c r="B77" s="32">
        <v>22090400</v>
      </c>
      <c r="C77" s="37" t="s">
        <v>84</v>
      </c>
      <c r="D77" s="34">
        <v>986</v>
      </c>
      <c r="E77" s="34">
        <v>5500</v>
      </c>
      <c r="F77" s="34">
        <v>1350</v>
      </c>
      <c r="G77" s="34">
        <v>2147.52</v>
      </c>
      <c r="H77" s="35">
        <f t="shared" ref="H77:H134" si="18">G77/E77*100</f>
        <v>39.045818181818184</v>
      </c>
      <c r="I77" s="35">
        <f t="shared" ref="I77:I101" si="19">G77/F77*100</f>
        <v>159.07555555555555</v>
      </c>
      <c r="J77" s="34">
        <f t="shared" ref="J77:J134" si="20">G77-D77</f>
        <v>1161.52</v>
      </c>
      <c r="K77" s="36">
        <f t="shared" ref="K77:K134" si="21">G77/D77*100</f>
        <v>217.80121703853953</v>
      </c>
    </row>
    <row r="78" ht="13.5">
      <c r="A78" s="31"/>
      <c r="B78" s="32">
        <v>24000000</v>
      </c>
      <c r="C78" s="33" t="s">
        <v>85</v>
      </c>
      <c r="D78" s="34">
        <f>D79</f>
        <v>383335.77000000002</v>
      </c>
      <c r="E78" s="34">
        <f t="shared" ref="E78:G78" si="22">E79</f>
        <v>300000</v>
      </c>
      <c r="F78" s="34">
        <f t="shared" si="22"/>
        <v>72900</v>
      </c>
      <c r="G78" s="34">
        <f t="shared" si="22"/>
        <v>235689.14999999999</v>
      </c>
      <c r="H78" s="35">
        <f t="shared" si="18"/>
        <v>78.563050000000004</v>
      </c>
      <c r="I78" s="35">
        <f t="shared" si="19"/>
        <v>323.30473251028809</v>
      </c>
      <c r="J78" s="34">
        <f t="shared" si="20"/>
        <v>-147646.62000000002</v>
      </c>
      <c r="K78" s="36">
        <f t="shared" si="21"/>
        <v>61.483735264256708</v>
      </c>
    </row>
    <row r="79">
      <c r="A79" s="31"/>
      <c r="B79" s="32">
        <v>24060000</v>
      </c>
      <c r="C79" s="37" t="s">
        <v>69</v>
      </c>
      <c r="D79" s="34">
        <f>D80+D81</f>
        <v>383335.77000000002</v>
      </c>
      <c r="E79" s="34">
        <f t="shared" ref="E79:G79" si="23">E80+E81</f>
        <v>300000</v>
      </c>
      <c r="F79" s="34">
        <f>F80+F81</f>
        <v>72900</v>
      </c>
      <c r="G79" s="34">
        <f t="shared" si="23"/>
        <v>235689.14999999999</v>
      </c>
      <c r="H79" s="35">
        <f t="shared" si="18"/>
        <v>78.563050000000004</v>
      </c>
      <c r="I79" s="35">
        <f t="shared" si="19"/>
        <v>323.30473251028809</v>
      </c>
      <c r="J79" s="34">
        <f t="shared" si="20"/>
        <v>-147646.62000000002</v>
      </c>
      <c r="K79" s="36">
        <f t="shared" si="21"/>
        <v>61.483735264256708</v>
      </c>
    </row>
    <row r="80">
      <c r="A80" s="31"/>
      <c r="B80" s="32">
        <v>24060300</v>
      </c>
      <c r="C80" s="37" t="s">
        <v>69</v>
      </c>
      <c r="D80" s="34">
        <v>261487.66</v>
      </c>
      <c r="E80" s="34">
        <v>100000</v>
      </c>
      <c r="F80" s="34">
        <v>24900</v>
      </c>
      <c r="G80" s="34">
        <v>235689.14999999999</v>
      </c>
      <c r="H80" s="35">
        <f t="shared" si="18"/>
        <v>235.68915000000001</v>
      </c>
      <c r="I80" s="35">
        <f t="shared" si="19"/>
        <v>946.54277108433735</v>
      </c>
      <c r="J80" s="34">
        <f t="shared" si="20"/>
        <v>-25798.510000000009</v>
      </c>
      <c r="K80" s="36">
        <f t="shared" si="21"/>
        <v>90.133947429871057</v>
      </c>
    </row>
    <row r="81" ht="63.75">
      <c r="A81" s="31"/>
      <c r="B81" s="32">
        <v>24062200</v>
      </c>
      <c r="C81" s="37" t="s">
        <v>86</v>
      </c>
      <c r="D81" s="34">
        <v>121848.11</v>
      </c>
      <c r="E81" s="34">
        <v>200000</v>
      </c>
      <c r="F81" s="34">
        <v>48000</v>
      </c>
      <c r="G81" s="34">
        <v>0</v>
      </c>
      <c r="H81" s="35">
        <f t="shared" si="18"/>
        <v>0</v>
      </c>
      <c r="I81" s="35">
        <f t="shared" si="19"/>
        <v>0</v>
      </c>
      <c r="J81" s="34">
        <f t="shared" si="20"/>
        <v>-121848.11</v>
      </c>
      <c r="K81" s="36">
        <f t="shared" si="21"/>
        <v>0</v>
      </c>
    </row>
    <row r="82">
      <c r="A82" s="31"/>
      <c r="B82" s="47">
        <v>40000000</v>
      </c>
      <c r="C82" s="27" t="s">
        <v>87</v>
      </c>
      <c r="D82" s="28">
        <f>D84+D87+D92+D95</f>
        <v>20417350</v>
      </c>
      <c r="E82" s="28">
        <f t="shared" ref="E82:G82" si="24">E84+E87+E92+E95</f>
        <v>104412780</v>
      </c>
      <c r="F82" s="28">
        <f>F84+F87+F92+F95</f>
        <v>25149200</v>
      </c>
      <c r="G82" s="28">
        <f t="shared" si="24"/>
        <v>25149200</v>
      </c>
      <c r="H82" s="29">
        <f t="shared" si="18"/>
        <v>24.086323532425823</v>
      </c>
      <c r="I82" s="29">
        <f t="shared" si="19"/>
        <v>100</v>
      </c>
      <c r="J82" s="28">
        <f t="shared" si="20"/>
        <v>4731850</v>
      </c>
      <c r="K82" s="30">
        <f t="shared" si="21"/>
        <v>123.17563248903507</v>
      </c>
    </row>
    <row r="83">
      <c r="A83" s="31"/>
      <c r="B83" s="32">
        <v>41000000</v>
      </c>
      <c r="C83" s="37" t="s">
        <v>88</v>
      </c>
      <c r="D83" s="34">
        <f>D84+D87+D92+D95</f>
        <v>20417350</v>
      </c>
      <c r="E83" s="34">
        <f>E84+E87+E92+E95</f>
        <v>104412780</v>
      </c>
      <c r="F83" s="34">
        <f>F84+F87+F92+F95</f>
        <v>25149200</v>
      </c>
      <c r="G83" s="34">
        <f>G84+G87+G92+G95</f>
        <v>25149200</v>
      </c>
      <c r="H83" s="35">
        <f t="shared" si="18"/>
        <v>24.086323532425823</v>
      </c>
      <c r="I83" s="35">
        <f t="shared" si="19"/>
        <v>100</v>
      </c>
      <c r="J83" s="34">
        <f t="shared" si="20"/>
        <v>4731850</v>
      </c>
      <c r="K83" s="36">
        <f t="shared" si="21"/>
        <v>123.17563248903507</v>
      </c>
    </row>
    <row r="84">
      <c r="A84" s="31"/>
      <c r="B84" s="32">
        <v>41020000</v>
      </c>
      <c r="C84" s="37" t="s">
        <v>89</v>
      </c>
      <c r="D84" s="34">
        <f>D85</f>
        <v>1936500</v>
      </c>
      <c r="E84" s="34">
        <f>E85+E86</f>
        <v>39396400</v>
      </c>
      <c r="F84" s="34">
        <f>F85+F86</f>
        <v>9898200</v>
      </c>
      <c r="G84" s="34">
        <f>G85+G86</f>
        <v>9898200</v>
      </c>
      <c r="H84" s="35">
        <f t="shared" si="18"/>
        <v>25.124630676914645</v>
      </c>
      <c r="I84" s="35">
        <f t="shared" si="19"/>
        <v>100</v>
      </c>
      <c r="J84" s="34">
        <f t="shared" si="20"/>
        <v>7961700</v>
      </c>
      <c r="K84" s="36">
        <f t="shared" si="21"/>
        <v>511.13865220759101</v>
      </c>
    </row>
    <row r="85">
      <c r="A85" s="31"/>
      <c r="B85" s="32">
        <v>41020100</v>
      </c>
      <c r="C85" s="37" t="s">
        <v>90</v>
      </c>
      <c r="D85" s="34">
        <v>1936500</v>
      </c>
      <c r="E85" s="34">
        <v>36636300</v>
      </c>
      <c r="F85" s="34">
        <v>9159000</v>
      </c>
      <c r="G85" s="34">
        <v>9159000</v>
      </c>
      <c r="H85" s="35">
        <f t="shared" si="18"/>
        <v>24.999795285004218</v>
      </c>
      <c r="I85" s="35">
        <f t="shared" si="19"/>
        <v>100</v>
      </c>
      <c r="J85" s="34">
        <f t="shared" si="20"/>
        <v>7222500</v>
      </c>
      <c r="K85" s="36">
        <f t="shared" si="21"/>
        <v>472.96669248644463</v>
      </c>
    </row>
    <row r="86">
      <c r="A86" s="31"/>
      <c r="B86" s="32">
        <v>41021400</v>
      </c>
      <c r="C86" s="37"/>
      <c r="D86" s="34">
        <v>0</v>
      </c>
      <c r="E86" s="34">
        <v>2760100</v>
      </c>
      <c r="F86" s="34">
        <v>739200</v>
      </c>
      <c r="G86" s="34">
        <v>739200</v>
      </c>
      <c r="H86" s="35"/>
      <c r="I86" s="35"/>
      <c r="J86" s="34"/>
      <c r="K86" s="36"/>
    </row>
    <row r="87">
      <c r="A87" s="31"/>
      <c r="B87" s="32">
        <v>41030000</v>
      </c>
      <c r="C87" s="37" t="s">
        <v>91</v>
      </c>
      <c r="D87" s="34">
        <f>D88+D89+D91+D90</f>
        <v>17090700</v>
      </c>
      <c r="E87" s="34">
        <f t="shared" ref="E87:G87" si="25">E88+E89+E91</f>
        <v>63405400</v>
      </c>
      <c r="F87" s="34">
        <f>F88+F89+F91</f>
        <v>14868100</v>
      </c>
      <c r="G87" s="34">
        <f t="shared" si="25"/>
        <v>14868100</v>
      </c>
      <c r="H87" s="35">
        <f t="shared" si="18"/>
        <v>23.449264573679844</v>
      </c>
      <c r="I87" s="35">
        <f t="shared" si="19"/>
        <v>100</v>
      </c>
      <c r="J87" s="34">
        <f t="shared" si="20"/>
        <v>-2222600</v>
      </c>
      <c r="K87" s="36">
        <f t="shared" si="21"/>
        <v>86.995266431451029</v>
      </c>
    </row>
    <row r="88" ht="25.5">
      <c r="A88" s="31"/>
      <c r="B88" s="32">
        <v>41033900</v>
      </c>
      <c r="C88" s="37" t="s">
        <v>92</v>
      </c>
      <c r="D88" s="34">
        <v>17090700</v>
      </c>
      <c r="E88" s="34">
        <v>63405400</v>
      </c>
      <c r="F88" s="34">
        <v>14868100</v>
      </c>
      <c r="G88" s="34">
        <v>14868100</v>
      </c>
      <c r="H88" s="35">
        <f t="shared" si="18"/>
        <v>23.449264573679844</v>
      </c>
      <c r="I88" s="35">
        <f t="shared" si="19"/>
        <v>100</v>
      </c>
      <c r="J88" s="34">
        <f t="shared" si="20"/>
        <v>-2222600</v>
      </c>
      <c r="K88" s="36">
        <f t="shared" si="21"/>
        <v>86.995266431451029</v>
      </c>
    </row>
    <row r="89" ht="38.25" hidden="1">
      <c r="A89" s="31"/>
      <c r="B89" s="32">
        <v>41034500</v>
      </c>
      <c r="C89" s="37" t="s">
        <v>93</v>
      </c>
      <c r="D89" s="34">
        <v>0</v>
      </c>
      <c r="E89" s="34">
        <v>0</v>
      </c>
      <c r="F89" s="34">
        <v>0</v>
      </c>
      <c r="G89" s="34">
        <v>0</v>
      </c>
      <c r="H89" s="35" t="e">
        <f t="shared" si="18"/>
        <v>#DIV/0!</v>
      </c>
      <c r="I89" s="35" t="e">
        <f t="shared" si="19"/>
        <v>#DIV/0!</v>
      </c>
      <c r="J89" s="34">
        <f t="shared" si="20"/>
        <v>0</v>
      </c>
      <c r="K89" s="36" t="e">
        <f t="shared" si="21"/>
        <v>#DIV/0!</v>
      </c>
    </row>
    <row r="90" ht="38.25" hidden="1">
      <c r="A90" s="31"/>
      <c r="B90" s="32">
        <v>41035200</v>
      </c>
      <c r="C90" s="37" t="s">
        <v>94</v>
      </c>
      <c r="D90" s="34">
        <v>0</v>
      </c>
      <c r="E90" s="34">
        <v>0</v>
      </c>
      <c r="F90" s="34">
        <v>0</v>
      </c>
      <c r="G90" s="34">
        <v>0</v>
      </c>
      <c r="H90" s="35" t="e">
        <f t="shared" si="18"/>
        <v>#DIV/0!</v>
      </c>
      <c r="I90" s="35" t="e">
        <f t="shared" si="19"/>
        <v>#DIV/0!</v>
      </c>
      <c r="J90" s="34">
        <f t="shared" si="20"/>
        <v>0</v>
      </c>
      <c r="K90" s="36" t="e">
        <f t="shared" si="21"/>
        <v>#DIV/0!</v>
      </c>
    </row>
    <row r="91" ht="51" hidden="1">
      <c r="A91" s="31"/>
      <c r="B91" s="32">
        <v>41035500</v>
      </c>
      <c r="C91" s="37" t="s">
        <v>95</v>
      </c>
      <c r="D91" s="34">
        <v>0</v>
      </c>
      <c r="E91" s="34">
        <v>0</v>
      </c>
      <c r="F91" s="34">
        <v>0</v>
      </c>
      <c r="G91" s="34">
        <v>0</v>
      </c>
      <c r="H91" s="35" t="e">
        <f t="shared" si="18"/>
        <v>#DIV/0!</v>
      </c>
      <c r="I91" s="35" t="e">
        <f t="shared" si="19"/>
        <v>#DIV/0!</v>
      </c>
      <c r="J91" s="34">
        <f t="shared" si="20"/>
        <v>0</v>
      </c>
      <c r="K91" s="36" t="e">
        <f t="shared" si="21"/>
        <v>#DIV/0!</v>
      </c>
    </row>
    <row r="92">
      <c r="A92" s="31"/>
      <c r="B92" s="32">
        <v>41040000</v>
      </c>
      <c r="C92" s="37" t="s">
        <v>96</v>
      </c>
      <c r="D92" s="34">
        <f>D93+D94</f>
        <v>740000</v>
      </c>
      <c r="E92" s="34">
        <v>0</v>
      </c>
      <c r="F92" s="34">
        <v>0</v>
      </c>
      <c r="G92" s="34">
        <f>G93+G94</f>
        <v>0</v>
      </c>
      <c r="H92" s="35" t="e">
        <f t="shared" si="18"/>
        <v>#DIV/0!</v>
      </c>
      <c r="I92" s="35" t="e">
        <f t="shared" si="19"/>
        <v>#DIV/0!</v>
      </c>
      <c r="J92" s="34">
        <f t="shared" si="20"/>
        <v>-740000</v>
      </c>
      <c r="K92" s="36">
        <f t="shared" si="21"/>
        <v>0</v>
      </c>
    </row>
    <row r="93" ht="51" hidden="1">
      <c r="A93" s="31"/>
      <c r="B93" s="32">
        <v>41040200</v>
      </c>
      <c r="C93" s="37" t="s">
        <v>97</v>
      </c>
      <c r="D93" s="34">
        <v>0</v>
      </c>
      <c r="E93" s="34">
        <v>0</v>
      </c>
      <c r="F93" s="34">
        <v>0</v>
      </c>
      <c r="G93" s="34">
        <v>0</v>
      </c>
      <c r="H93" s="35" t="e">
        <f t="shared" si="18"/>
        <v>#DIV/0!</v>
      </c>
      <c r="I93" s="35" t="e">
        <f t="shared" si="19"/>
        <v>#DIV/0!</v>
      </c>
      <c r="J93" s="34">
        <f t="shared" si="20"/>
        <v>0</v>
      </c>
      <c r="K93" s="36" t="e">
        <f t="shared" si="21"/>
        <v>#DIV/0!</v>
      </c>
    </row>
    <row r="94" ht="63.75">
      <c r="A94" s="31"/>
      <c r="B94" s="32">
        <v>41040500</v>
      </c>
      <c r="C94" s="37" t="s">
        <v>98</v>
      </c>
      <c r="D94" s="34">
        <v>740000</v>
      </c>
      <c r="E94" s="34">
        <v>0</v>
      </c>
      <c r="F94" s="34">
        <v>0</v>
      </c>
      <c r="G94" s="34">
        <v>0</v>
      </c>
      <c r="H94" s="35" t="e">
        <f t="shared" si="18"/>
        <v>#DIV/0!</v>
      </c>
      <c r="I94" s="35" t="e">
        <f t="shared" si="19"/>
        <v>#DIV/0!</v>
      </c>
      <c r="J94" s="34">
        <f t="shared" si="20"/>
        <v>-740000</v>
      </c>
      <c r="K94" s="36">
        <f t="shared" si="21"/>
        <v>0</v>
      </c>
    </row>
    <row r="95" ht="25.5">
      <c r="A95" s="31"/>
      <c r="B95" s="32">
        <v>41050000</v>
      </c>
      <c r="C95" s="37" t="s">
        <v>99</v>
      </c>
      <c r="D95" s="34">
        <f>D97+D98+D99+D100+D101+D96</f>
        <v>650150</v>
      </c>
      <c r="E95" s="34">
        <f>E97+E98+E99+E100+E101</f>
        <v>1610980</v>
      </c>
      <c r="F95" s="34">
        <f>F97+F98+F99+F100+F101</f>
        <v>382900</v>
      </c>
      <c r="G95" s="34">
        <f>G97+G98+G99+G100+G101</f>
        <v>382900</v>
      </c>
      <c r="H95" s="35">
        <f t="shared" si="18"/>
        <v>23.768141131485184</v>
      </c>
      <c r="I95" s="35">
        <f t="shared" si="19"/>
        <v>100</v>
      </c>
      <c r="J95" s="34">
        <f t="shared" si="20"/>
        <v>-267250</v>
      </c>
      <c r="K95" s="36">
        <f t="shared" si="21"/>
        <v>58.894101361224337</v>
      </c>
    </row>
    <row r="96" ht="63.75" hidden="1">
      <c r="A96" s="31"/>
      <c r="B96" s="32">
        <v>41050900</v>
      </c>
      <c r="C96" s="37" t="s">
        <v>100</v>
      </c>
      <c r="D96" s="34">
        <v>0</v>
      </c>
      <c r="E96" s="34">
        <v>0</v>
      </c>
      <c r="F96" s="34">
        <v>0</v>
      </c>
      <c r="G96" s="34">
        <v>0</v>
      </c>
      <c r="H96" s="35" t="e">
        <f t="shared" si="18"/>
        <v>#DIV/0!</v>
      </c>
      <c r="I96" s="35" t="e">
        <f t="shared" si="19"/>
        <v>#DIV/0!</v>
      </c>
      <c r="J96" s="34">
        <f t="shared" si="20"/>
        <v>0</v>
      </c>
      <c r="K96" s="36" t="e">
        <f t="shared" si="21"/>
        <v>#DIV/0!</v>
      </c>
    </row>
    <row r="97" ht="38.25">
      <c r="A97" s="31"/>
      <c r="B97" s="32">
        <v>41051000</v>
      </c>
      <c r="C97" s="37" t="s">
        <v>101</v>
      </c>
      <c r="D97" s="34">
        <v>208200</v>
      </c>
      <c r="E97" s="34">
        <v>1207000</v>
      </c>
      <c r="F97" s="34">
        <v>282300</v>
      </c>
      <c r="G97" s="34">
        <v>282300</v>
      </c>
      <c r="H97" s="35">
        <f t="shared" si="18"/>
        <v>23.388566694283348</v>
      </c>
      <c r="I97" s="35">
        <f t="shared" si="19"/>
        <v>100</v>
      </c>
      <c r="J97" s="34">
        <f t="shared" si="20"/>
        <v>74100</v>
      </c>
      <c r="K97" s="36">
        <f t="shared" si="21"/>
        <v>135.59077809798271</v>
      </c>
    </row>
    <row r="98" ht="38.25">
      <c r="A98" s="31"/>
      <c r="B98" s="32">
        <v>41051200</v>
      </c>
      <c r="C98" s="37" t="s">
        <v>102</v>
      </c>
      <c r="D98" s="34">
        <v>31200</v>
      </c>
      <c r="E98" s="34">
        <v>244080</v>
      </c>
      <c r="F98" s="34">
        <v>60900</v>
      </c>
      <c r="G98" s="34">
        <v>60900</v>
      </c>
      <c r="H98" s="35">
        <f t="shared" si="18"/>
        <v>24.950835791543756</v>
      </c>
      <c r="I98" s="35">
        <f t="shared" si="19"/>
        <v>100</v>
      </c>
      <c r="J98" s="34">
        <f t="shared" si="20"/>
        <v>29700</v>
      </c>
      <c r="K98" s="36">
        <f t="shared" si="21"/>
        <v>195.19230769230768</v>
      </c>
    </row>
    <row r="99" ht="51" hidden="1">
      <c r="A99" s="31"/>
      <c r="B99" s="32">
        <v>41051400</v>
      </c>
      <c r="C99" s="37" t="s">
        <v>103</v>
      </c>
      <c r="D99" s="34">
        <v>0</v>
      </c>
      <c r="E99" s="34">
        <v>0</v>
      </c>
      <c r="F99" s="34">
        <v>0</v>
      </c>
      <c r="G99" s="34">
        <v>0</v>
      </c>
      <c r="H99" s="35" t="e">
        <f t="shared" si="18"/>
        <v>#DIV/0!</v>
      </c>
      <c r="I99" s="35" t="e">
        <f t="shared" si="19"/>
        <v>#DIV/0!</v>
      </c>
      <c r="J99" s="34">
        <f t="shared" si="20"/>
        <v>0</v>
      </c>
      <c r="K99" s="36" t="e">
        <f t="shared" si="21"/>
        <v>#DIV/0!</v>
      </c>
    </row>
    <row r="100">
      <c r="A100" s="31"/>
      <c r="B100" s="32">
        <v>41053900</v>
      </c>
      <c r="C100" s="37" t="s">
        <v>104</v>
      </c>
      <c r="D100" s="34">
        <v>410750</v>
      </c>
      <c r="E100" s="34">
        <v>159900</v>
      </c>
      <c r="F100" s="34">
        <v>39700</v>
      </c>
      <c r="G100" s="34">
        <v>39700</v>
      </c>
      <c r="H100" s="35">
        <f t="shared" si="18"/>
        <v>24.828017510944338</v>
      </c>
      <c r="I100" s="35">
        <f t="shared" si="19"/>
        <v>100</v>
      </c>
      <c r="J100" s="34">
        <f t="shared" si="20"/>
        <v>-371050</v>
      </c>
      <c r="K100" s="36">
        <f t="shared" si="21"/>
        <v>9.6652465003043204</v>
      </c>
    </row>
    <row r="101" ht="38.25" hidden="1">
      <c r="A101" s="31"/>
      <c r="B101" s="32">
        <v>41055000</v>
      </c>
      <c r="C101" s="37" t="s">
        <v>105</v>
      </c>
      <c r="D101" s="34">
        <v>0</v>
      </c>
      <c r="E101" s="34">
        <v>0</v>
      </c>
      <c r="F101" s="34">
        <v>0</v>
      </c>
      <c r="G101" s="34">
        <v>0</v>
      </c>
      <c r="H101" s="35" t="e">
        <f t="shared" si="18"/>
        <v>#DIV/0!</v>
      </c>
      <c r="I101" s="35" t="e">
        <f t="shared" si="19"/>
        <v>#DIV/0!</v>
      </c>
      <c r="J101" s="34">
        <f t="shared" si="20"/>
        <v>0</v>
      </c>
      <c r="K101" s="36" t="e">
        <f t="shared" si="21"/>
        <v>#DIV/0!</v>
      </c>
    </row>
    <row r="102" s="48" customFormat="1">
      <c r="A102" s="49" t="s">
        <v>106</v>
      </c>
      <c r="B102" s="50"/>
      <c r="C102" s="51"/>
      <c r="D102" s="52">
        <f>D13+D57</f>
        <v>27456295.229999997</v>
      </c>
      <c r="E102" s="52">
        <f>E13+E57</f>
        <v>140586000</v>
      </c>
      <c r="F102" s="52">
        <f>F13+F57</f>
        <v>33528575</v>
      </c>
      <c r="G102" s="52">
        <f>G13+G57</f>
        <v>40115650.710000001</v>
      </c>
      <c r="H102" s="53">
        <f t="shared" si="18"/>
        <v>28.534598544663055</v>
      </c>
      <c r="I102" s="53">
        <f t="shared" ref="I102:I134" si="26">G102/F102*100</f>
        <v>119.64615469043942</v>
      </c>
      <c r="J102" s="52">
        <f t="shared" si="20"/>
        <v>12659355.480000004</v>
      </c>
      <c r="K102" s="54">
        <f t="shared" si="21"/>
        <v>146.10729661067973</v>
      </c>
    </row>
    <row r="103" s="48" customFormat="1">
      <c r="A103" s="55" t="s">
        <v>107</v>
      </c>
      <c r="B103" s="56"/>
      <c r="C103" s="57"/>
      <c r="D103" s="58">
        <f>D13+D57+D82</f>
        <v>47873645.229999997</v>
      </c>
      <c r="E103" s="58">
        <f>E13+E57+E82</f>
        <v>244998780</v>
      </c>
      <c r="F103" s="58">
        <f>F13+F57+F82</f>
        <v>58677775</v>
      </c>
      <c r="G103" s="58">
        <f>G13+G57+G82</f>
        <v>65264850.710000001</v>
      </c>
      <c r="H103" s="59">
        <f t="shared" si="18"/>
        <v>26.638847226096392</v>
      </c>
      <c r="I103" s="59">
        <f t="shared" si="26"/>
        <v>111.22584438486291</v>
      </c>
      <c r="J103" s="58">
        <f t="shared" si="20"/>
        <v>17391205.480000004</v>
      </c>
      <c r="K103" s="60">
        <f t="shared" si="21"/>
        <v>136.32730575757748</v>
      </c>
    </row>
    <row r="104" ht="14.25" customHeight="1">
      <c r="A104" s="15"/>
      <c r="B104" s="61"/>
      <c r="C104" s="62" t="s">
        <v>108</v>
      </c>
      <c r="D104" s="63"/>
      <c r="E104" s="63"/>
      <c r="F104" s="63"/>
      <c r="G104" s="63"/>
      <c r="H104" s="64"/>
      <c r="I104" s="64"/>
      <c r="J104" s="65"/>
      <c r="K104" s="66"/>
    </row>
    <row r="105">
      <c r="A105" s="67"/>
      <c r="B105" s="68">
        <v>10000000</v>
      </c>
      <c r="C105" s="69" t="s">
        <v>22</v>
      </c>
      <c r="D105" s="70">
        <f t="shared" ref="D105:G106" si="27">D106</f>
        <v>16059.109999999999</v>
      </c>
      <c r="E105" s="70">
        <f t="shared" ref="E105:F106" si="28">E106</f>
        <v>120000</v>
      </c>
      <c r="F105" s="70">
        <f t="shared" si="28"/>
        <v>30000</v>
      </c>
      <c r="G105" s="70">
        <f t="shared" si="27"/>
        <v>31301</v>
      </c>
      <c r="H105" s="71">
        <f t="shared" si="18"/>
        <v>26.084166666666668</v>
      </c>
      <c r="I105" s="71">
        <f t="shared" si="26"/>
        <v>104.33666666666667</v>
      </c>
      <c r="J105" s="70">
        <f t="shared" si="20"/>
        <v>15241.890000000001</v>
      </c>
      <c r="K105" s="72">
        <f t="shared" si="21"/>
        <v>194.91117502775685</v>
      </c>
    </row>
    <row r="106" ht="13.5">
      <c r="A106" s="67"/>
      <c r="B106" s="32">
        <v>19000000</v>
      </c>
      <c r="C106" s="33" t="s">
        <v>109</v>
      </c>
      <c r="D106" s="34">
        <f t="shared" si="27"/>
        <v>16059.109999999999</v>
      </c>
      <c r="E106" s="34">
        <f t="shared" si="28"/>
        <v>120000</v>
      </c>
      <c r="F106" s="34">
        <f t="shared" si="28"/>
        <v>30000</v>
      </c>
      <c r="G106" s="34">
        <f t="shared" si="27"/>
        <v>31301</v>
      </c>
      <c r="H106" s="73">
        <f t="shared" si="18"/>
        <v>26.084166666666668</v>
      </c>
      <c r="I106" s="73">
        <f t="shared" si="26"/>
        <v>104.33666666666667</v>
      </c>
      <c r="J106" s="74">
        <f t="shared" si="20"/>
        <v>15241.890000000001</v>
      </c>
      <c r="K106" s="75">
        <f t="shared" si="21"/>
        <v>194.91117502775685</v>
      </c>
    </row>
    <row r="107">
      <c r="A107" s="67"/>
      <c r="B107" s="32">
        <v>19010000</v>
      </c>
      <c r="C107" s="37" t="s">
        <v>110</v>
      </c>
      <c r="D107" s="34">
        <f>D108+D109</f>
        <v>16059.109999999999</v>
      </c>
      <c r="E107" s="34">
        <f>E108+E109</f>
        <v>120000</v>
      </c>
      <c r="F107" s="34">
        <f>F108+F109</f>
        <v>30000</v>
      </c>
      <c r="G107" s="34">
        <f>G108+G109</f>
        <v>31301</v>
      </c>
      <c r="H107" s="73">
        <f t="shared" ref="H107:H109" si="29">G107/E107*100</f>
        <v>26.084166666666668</v>
      </c>
      <c r="I107" s="73">
        <f t="shared" si="26"/>
        <v>104.33666666666667</v>
      </c>
      <c r="J107" s="74">
        <f t="shared" ref="J107:J109" si="30">G107-D107</f>
        <v>15241.890000000001</v>
      </c>
      <c r="K107" s="75">
        <f t="shared" ref="K107:K109" si="31">G107/D107*100</f>
        <v>194.91117502775685</v>
      </c>
    </row>
    <row r="108" ht="51">
      <c r="A108" s="67"/>
      <c r="B108" s="32">
        <v>19010100</v>
      </c>
      <c r="C108" s="37" t="s">
        <v>111</v>
      </c>
      <c r="D108" s="34">
        <v>15576.219999999999</v>
      </c>
      <c r="E108" s="34">
        <v>68000</v>
      </c>
      <c r="F108" s="34">
        <v>17000</v>
      </c>
      <c r="G108" s="34">
        <v>16583.720000000001</v>
      </c>
      <c r="H108" s="73">
        <f t="shared" si="29"/>
        <v>24.387823529411769</v>
      </c>
      <c r="I108" s="73">
        <f t="shared" si="26"/>
        <v>97.551294117647075</v>
      </c>
      <c r="J108" s="74">
        <f t="shared" si="30"/>
        <v>1007.5000000000018</v>
      </c>
      <c r="K108" s="75">
        <f t="shared" si="31"/>
        <v>106.4681931816577</v>
      </c>
    </row>
    <row r="109" ht="51">
      <c r="A109" s="67"/>
      <c r="B109" s="32">
        <v>19010300</v>
      </c>
      <c r="C109" s="37" t="s">
        <v>112</v>
      </c>
      <c r="D109" s="34">
        <v>482.88999999999999</v>
      </c>
      <c r="E109" s="34">
        <v>52000</v>
      </c>
      <c r="F109" s="34">
        <v>13000</v>
      </c>
      <c r="G109" s="34">
        <v>14717.280000000001</v>
      </c>
      <c r="H109" s="73">
        <f t="shared" si="29"/>
        <v>28.302461538461536</v>
      </c>
      <c r="I109" s="73">
        <f t="shared" si="26"/>
        <v>113.20984615384614</v>
      </c>
      <c r="J109" s="74">
        <f t="shared" si="30"/>
        <v>14234.390000000001</v>
      </c>
      <c r="K109" s="75">
        <f t="shared" si="31"/>
        <v>3047.7500051771626</v>
      </c>
    </row>
    <row r="110">
      <c r="A110" s="67"/>
      <c r="B110" s="76">
        <v>20000000</v>
      </c>
      <c r="C110" s="69" t="s">
        <v>65</v>
      </c>
      <c r="D110" s="70">
        <f>D111+D115</f>
        <v>1331484.1200000001</v>
      </c>
      <c r="E110" s="70">
        <f t="shared" ref="E110:G110" si="32">E111+E115</f>
        <v>11973990.57</v>
      </c>
      <c r="F110" s="70">
        <f>F111+F115</f>
        <v>2993497.6400000001</v>
      </c>
      <c r="G110" s="70">
        <f t="shared" si="32"/>
        <v>5798922.6800000006</v>
      </c>
      <c r="H110" s="71">
        <f t="shared" si="18"/>
        <v>48.429323925883139</v>
      </c>
      <c r="I110" s="71">
        <f t="shared" si="26"/>
        <v>193.71729586531427</v>
      </c>
      <c r="J110" s="70">
        <f t="shared" si="20"/>
        <v>4467438.5600000005</v>
      </c>
      <c r="K110" s="72">
        <f t="shared" si="21"/>
        <v>435.52323252642327</v>
      </c>
    </row>
    <row r="111" ht="13.5">
      <c r="A111" s="67"/>
      <c r="B111" s="32">
        <v>24000000</v>
      </c>
      <c r="C111" s="33" t="s">
        <v>85</v>
      </c>
      <c r="D111" s="34">
        <f>D112+D114</f>
        <v>2847.5</v>
      </c>
      <c r="E111" s="34">
        <f t="shared" ref="E111:G111" si="33">E112+E114</f>
        <v>84000</v>
      </c>
      <c r="F111" s="34">
        <f>F112+F114</f>
        <v>21000</v>
      </c>
      <c r="G111" s="34">
        <f t="shared" si="33"/>
        <v>1470.3599999999999</v>
      </c>
      <c r="H111" s="73">
        <f t="shared" si="18"/>
        <v>1.7504285714285712</v>
      </c>
      <c r="I111" s="73">
        <f t="shared" si="26"/>
        <v>7.0017142857142849</v>
      </c>
      <c r="J111" s="74">
        <f t="shared" si="20"/>
        <v>-1377.1400000000001</v>
      </c>
      <c r="K111" s="75">
        <f t="shared" si="21"/>
        <v>51.636874451273037</v>
      </c>
    </row>
    <row r="112">
      <c r="A112" s="67"/>
      <c r="B112" s="32">
        <v>24060000</v>
      </c>
      <c r="C112" s="37" t="s">
        <v>69</v>
      </c>
      <c r="D112" s="34">
        <f>D113</f>
        <v>2847.5</v>
      </c>
      <c r="E112" s="34">
        <f t="shared" ref="E112:G112" si="34">E113</f>
        <v>84000</v>
      </c>
      <c r="F112" s="34">
        <f t="shared" si="34"/>
        <v>21000</v>
      </c>
      <c r="G112" s="34">
        <f t="shared" si="34"/>
        <v>1470.3599999999999</v>
      </c>
      <c r="H112" s="73">
        <f t="shared" ref="H112:H125" si="35">G112/E112*100</f>
        <v>1.7504285714285712</v>
      </c>
      <c r="I112" s="73">
        <f t="shared" si="26"/>
        <v>7.0017142857142849</v>
      </c>
      <c r="J112" s="74">
        <f t="shared" ref="J112:J123" si="36">G112-D112</f>
        <v>-1377.1400000000001</v>
      </c>
      <c r="K112" s="75">
        <f t="shared" ref="K112:K123" si="37">G112/D112*100</f>
        <v>51.636874451273037</v>
      </c>
    </row>
    <row r="113" ht="38.25">
      <c r="A113" s="67"/>
      <c r="B113" s="32">
        <v>24062100</v>
      </c>
      <c r="C113" s="37" t="s">
        <v>113</v>
      </c>
      <c r="D113" s="34">
        <v>2847.5</v>
      </c>
      <c r="E113" s="34">
        <v>84000</v>
      </c>
      <c r="F113" s="34">
        <v>21000</v>
      </c>
      <c r="G113" s="34">
        <v>1470.3599999999999</v>
      </c>
      <c r="H113" s="73">
        <f t="shared" si="35"/>
        <v>1.7504285714285712</v>
      </c>
      <c r="I113" s="73">
        <f t="shared" si="26"/>
        <v>7.0017142857142849</v>
      </c>
      <c r="J113" s="74">
        <f t="shared" si="36"/>
        <v>-1377.1400000000001</v>
      </c>
      <c r="K113" s="75">
        <f t="shared" si="37"/>
        <v>51.636874451273037</v>
      </c>
    </row>
    <row r="114" ht="25.5" hidden="1">
      <c r="A114" s="67"/>
      <c r="B114" s="32">
        <v>24170000</v>
      </c>
      <c r="C114" s="37" t="s">
        <v>114</v>
      </c>
      <c r="D114" s="34">
        <v>0</v>
      </c>
      <c r="E114" s="34">
        <v>0</v>
      </c>
      <c r="F114" s="34">
        <v>0</v>
      </c>
      <c r="G114" s="34">
        <v>0</v>
      </c>
      <c r="H114" s="73" t="e">
        <f t="shared" si="35"/>
        <v>#DIV/0!</v>
      </c>
      <c r="I114" s="73" t="e">
        <f t="shared" si="26"/>
        <v>#DIV/0!</v>
      </c>
      <c r="J114" s="74">
        <f t="shared" si="36"/>
        <v>0</v>
      </c>
      <c r="K114" s="75" t="e">
        <f t="shared" si="37"/>
        <v>#DIV/0!</v>
      </c>
    </row>
    <row r="115" ht="13.5">
      <c r="A115" s="67"/>
      <c r="B115" s="32">
        <v>25000000</v>
      </c>
      <c r="C115" s="33" t="s">
        <v>115</v>
      </c>
      <c r="D115" s="34">
        <f>D116+D121</f>
        <v>1328636.6200000001</v>
      </c>
      <c r="E115" s="34">
        <f t="shared" ref="E115:G115" si="38">E116+E121</f>
        <v>11889990.57</v>
      </c>
      <c r="F115" s="34">
        <f>F116+F121</f>
        <v>2972497.6400000001</v>
      </c>
      <c r="G115" s="34">
        <f t="shared" si="38"/>
        <v>5797452.3200000003</v>
      </c>
      <c r="H115" s="73">
        <f t="shared" si="35"/>
        <v>48.759099394306752</v>
      </c>
      <c r="I115" s="73">
        <f t="shared" si="26"/>
        <v>195.03639774126111</v>
      </c>
      <c r="J115" s="74">
        <f t="shared" si="36"/>
        <v>4468815.7000000002</v>
      </c>
      <c r="K115" s="75">
        <f t="shared" si="37"/>
        <v>436.3459679441923</v>
      </c>
    </row>
    <row r="116" ht="25.5">
      <c r="A116" s="67"/>
      <c r="B116" s="32">
        <v>25010000</v>
      </c>
      <c r="C116" s="37" t="s">
        <v>116</v>
      </c>
      <c r="D116" s="34">
        <f>D117+D118+D119+D120</f>
        <v>421081.03999999998</v>
      </c>
      <c r="E116" s="34">
        <f t="shared" ref="E116:G116" si="39">E117+E118+E119+E120</f>
        <v>6066275</v>
      </c>
      <c r="F116" s="34">
        <f>F117+F118+F119+F120</f>
        <v>1516568.75</v>
      </c>
      <c r="G116" s="34">
        <f t="shared" si="39"/>
        <v>767293.32999999996</v>
      </c>
      <c r="H116" s="73">
        <f t="shared" si="35"/>
        <v>12.648508846038137</v>
      </c>
      <c r="I116" s="73">
        <f t="shared" si="26"/>
        <v>50.594035384152548</v>
      </c>
      <c r="J116" s="74">
        <f t="shared" si="36"/>
        <v>346212.28999999998</v>
      </c>
      <c r="K116" s="75">
        <f t="shared" si="37"/>
        <v>182.21987150026987</v>
      </c>
    </row>
    <row r="117" ht="25.5">
      <c r="A117" s="67"/>
      <c r="B117" s="32">
        <v>25010100</v>
      </c>
      <c r="C117" s="37" t="s">
        <v>117</v>
      </c>
      <c r="D117" s="34">
        <v>353819.85999999999</v>
      </c>
      <c r="E117" s="34">
        <v>5841775</v>
      </c>
      <c r="F117" s="34">
        <v>1460443.75</v>
      </c>
      <c r="G117" s="34">
        <v>693161.93999999994</v>
      </c>
      <c r="H117" s="73">
        <f t="shared" si="35"/>
        <v>11.865604888925025</v>
      </c>
      <c r="I117" s="73">
        <f t="shared" si="26"/>
        <v>47.462419555700102</v>
      </c>
      <c r="J117" s="74">
        <f t="shared" si="36"/>
        <v>339342.07999999996</v>
      </c>
      <c r="K117" s="75">
        <f t="shared" si="37"/>
        <v>195.90814941818132</v>
      </c>
    </row>
    <row r="118" ht="25.5" hidden="1">
      <c r="A118" s="67"/>
      <c r="B118" s="32">
        <v>25010200</v>
      </c>
      <c r="C118" s="37" t="s">
        <v>118</v>
      </c>
      <c r="D118" s="34">
        <v>0</v>
      </c>
      <c r="E118" s="34">
        <v>0</v>
      </c>
      <c r="F118" s="34">
        <v>0</v>
      </c>
      <c r="G118" s="34">
        <v>0</v>
      </c>
      <c r="H118" s="73" t="e">
        <f t="shared" si="35"/>
        <v>#DIV/0!</v>
      </c>
      <c r="I118" s="73" t="e">
        <f t="shared" si="26"/>
        <v>#DIV/0!</v>
      </c>
      <c r="J118" s="74">
        <f t="shared" si="36"/>
        <v>0</v>
      </c>
      <c r="K118" s="75" t="e">
        <f t="shared" si="37"/>
        <v>#DIV/0!</v>
      </c>
    </row>
    <row r="119" ht="38.25">
      <c r="A119" s="67"/>
      <c r="B119" s="32">
        <v>25010300</v>
      </c>
      <c r="C119" s="37" t="s">
        <v>119</v>
      </c>
      <c r="D119" s="34">
        <v>60880.18</v>
      </c>
      <c r="E119" s="34">
        <v>224500</v>
      </c>
      <c r="F119" s="34">
        <v>56125</v>
      </c>
      <c r="G119" s="34">
        <v>74131.389999999999</v>
      </c>
      <c r="H119" s="73">
        <f t="shared" si="35"/>
        <v>33.020663697104673</v>
      </c>
      <c r="I119" s="73">
        <f t="shared" si="26"/>
        <v>132.08265478841869</v>
      </c>
      <c r="J119" s="74">
        <f t="shared" si="36"/>
        <v>13251.209999999999</v>
      </c>
      <c r="K119" s="75">
        <f t="shared" si="37"/>
        <v>121.76604931194355</v>
      </c>
    </row>
    <row r="120" ht="25.5">
      <c r="A120" s="67"/>
      <c r="B120" s="32">
        <v>25010400</v>
      </c>
      <c r="C120" s="37" t="s">
        <v>120</v>
      </c>
      <c r="D120" s="34">
        <v>6381</v>
      </c>
      <c r="E120" s="34">
        <v>0</v>
      </c>
      <c r="F120" s="34">
        <v>0</v>
      </c>
      <c r="G120" s="34">
        <v>0</v>
      </c>
      <c r="H120" s="73" t="e">
        <f t="shared" si="35"/>
        <v>#DIV/0!</v>
      </c>
      <c r="I120" s="73" t="e">
        <f t="shared" si="26"/>
        <v>#DIV/0!</v>
      </c>
      <c r="J120" s="74">
        <f t="shared" si="36"/>
        <v>-6381</v>
      </c>
      <c r="K120" s="75">
        <f t="shared" si="37"/>
        <v>0</v>
      </c>
    </row>
    <row r="121">
      <c r="A121" s="67"/>
      <c r="B121" s="32">
        <v>25020000</v>
      </c>
      <c r="C121" s="37" t="s">
        <v>121</v>
      </c>
      <c r="D121" s="34">
        <f>D122+D123</f>
        <v>907555.58000000007</v>
      </c>
      <c r="E121" s="34">
        <f t="shared" ref="E121:G121" si="40">E122+E123</f>
        <v>5823715.5700000003</v>
      </c>
      <c r="F121" s="34">
        <f>F122+F123</f>
        <v>1455928.8900000001</v>
      </c>
      <c r="G121" s="34">
        <f t="shared" si="40"/>
        <v>5030158.9900000002</v>
      </c>
      <c r="H121" s="73">
        <f t="shared" si="35"/>
        <v>86.373706434292771</v>
      </c>
      <c r="I121" s="73">
        <f t="shared" si="26"/>
        <v>345.49482633042606</v>
      </c>
      <c r="J121" s="74">
        <f t="shared" si="36"/>
        <v>4122603.4100000001</v>
      </c>
      <c r="K121" s="75">
        <f t="shared" si="37"/>
        <v>554.25354665330792</v>
      </c>
    </row>
    <row r="122">
      <c r="A122" s="67"/>
      <c r="B122" s="32">
        <v>25020100</v>
      </c>
      <c r="C122" s="37" t="s">
        <v>122</v>
      </c>
      <c r="D122" s="34">
        <v>694058.93000000005</v>
      </c>
      <c r="E122" s="34">
        <v>1610200.52</v>
      </c>
      <c r="F122" s="34">
        <v>402550.13</v>
      </c>
      <c r="G122" s="34">
        <v>1428745.29</v>
      </c>
      <c r="H122" s="73">
        <f t="shared" si="35"/>
        <v>88.730892348736788</v>
      </c>
      <c r="I122" s="73">
        <f t="shared" si="26"/>
        <v>354.92356939494715</v>
      </c>
      <c r="J122" s="74">
        <f t="shared" si="36"/>
        <v>734686.35999999999</v>
      </c>
      <c r="K122" s="75">
        <f t="shared" si="37"/>
        <v>205.85359949190482</v>
      </c>
    </row>
    <row r="123" ht="63.75">
      <c r="A123" s="67"/>
      <c r="B123" s="32">
        <v>25020200</v>
      </c>
      <c r="C123" s="37" t="s">
        <v>123</v>
      </c>
      <c r="D123" s="34">
        <v>213496.64999999999</v>
      </c>
      <c r="E123" s="34">
        <v>4213515.0499999998</v>
      </c>
      <c r="F123" s="34">
        <v>1053378.76</v>
      </c>
      <c r="G123" s="34">
        <v>3601413.7000000002</v>
      </c>
      <c r="H123" s="73">
        <f t="shared" si="35"/>
        <v>85.472904623895914</v>
      </c>
      <c r="I123" s="73">
        <f t="shared" si="26"/>
        <v>341.89161930700027</v>
      </c>
      <c r="J123" s="74">
        <f t="shared" si="36"/>
        <v>3387917.0500000003</v>
      </c>
      <c r="K123" s="75">
        <f t="shared" si="37"/>
        <v>1686.8712928282484</v>
      </c>
    </row>
    <row r="124">
      <c r="A124" s="67"/>
      <c r="B124" s="76">
        <v>30000000</v>
      </c>
      <c r="C124" s="69" t="s">
        <v>124</v>
      </c>
      <c r="D124" s="70">
        <f t="shared" ref="D124:G126" si="41">D125</f>
        <v>53051.18</v>
      </c>
      <c r="E124" s="70">
        <f t="shared" si="41"/>
        <v>0</v>
      </c>
      <c r="F124" s="70">
        <f t="shared" si="41"/>
        <v>0</v>
      </c>
      <c r="G124" s="70">
        <f t="shared" si="41"/>
        <v>492124</v>
      </c>
      <c r="H124" s="71" t="e">
        <f t="shared" si="35"/>
        <v>#DIV/0!</v>
      </c>
      <c r="I124" s="71" t="e">
        <f t="shared" si="26"/>
        <v>#DIV/0!</v>
      </c>
      <c r="J124" s="70">
        <f t="shared" si="20"/>
        <v>439072.82000000001</v>
      </c>
      <c r="K124" s="72">
        <f t="shared" si="21"/>
        <v>927.64006380253932</v>
      </c>
    </row>
    <row r="125">
      <c r="A125" s="67"/>
      <c r="B125" s="32">
        <v>33000000</v>
      </c>
      <c r="C125" s="37" t="s">
        <v>125</v>
      </c>
      <c r="D125" s="34">
        <f t="shared" si="41"/>
        <v>53051.18</v>
      </c>
      <c r="E125" s="34">
        <f t="shared" ref="E125:G126" si="42">E126</f>
        <v>0</v>
      </c>
      <c r="F125" s="34">
        <f t="shared" si="42"/>
        <v>0</v>
      </c>
      <c r="G125" s="34">
        <f t="shared" si="41"/>
        <v>492124</v>
      </c>
      <c r="H125" s="73" t="e">
        <f t="shared" si="35"/>
        <v>#DIV/0!</v>
      </c>
      <c r="I125" s="73" t="e">
        <f t="shared" si="26"/>
        <v>#DIV/0!</v>
      </c>
      <c r="J125" s="74">
        <f t="shared" si="20"/>
        <v>439072.82000000001</v>
      </c>
      <c r="K125" s="75">
        <f>G125/D125*100</f>
        <v>927.64006380253932</v>
      </c>
    </row>
    <row r="126">
      <c r="A126" s="67"/>
      <c r="B126" s="32">
        <v>33010000</v>
      </c>
      <c r="C126" s="37" t="s">
        <v>126</v>
      </c>
      <c r="D126" s="34">
        <f t="shared" si="41"/>
        <v>53051.18</v>
      </c>
      <c r="E126" s="34">
        <f t="shared" si="42"/>
        <v>0</v>
      </c>
      <c r="F126" s="34">
        <f t="shared" si="42"/>
        <v>0</v>
      </c>
      <c r="G126" s="34">
        <f t="shared" si="42"/>
        <v>492124</v>
      </c>
      <c r="H126" s="73" t="e">
        <f t="shared" si="18"/>
        <v>#DIV/0!</v>
      </c>
      <c r="I126" s="73" t="e">
        <f t="shared" si="26"/>
        <v>#DIV/0!</v>
      </c>
      <c r="J126" s="74">
        <f t="shared" si="20"/>
        <v>439072.82000000001</v>
      </c>
      <c r="K126" s="75">
        <f t="shared" si="21"/>
        <v>927.64006380253932</v>
      </c>
    </row>
    <row r="127" ht="63.75">
      <c r="A127" s="67"/>
      <c r="B127" s="32">
        <v>33010100</v>
      </c>
      <c r="C127" s="37" t="s">
        <v>127</v>
      </c>
      <c r="D127" s="34">
        <v>53051.18</v>
      </c>
      <c r="E127" s="34">
        <v>0</v>
      </c>
      <c r="F127" s="34">
        <v>0</v>
      </c>
      <c r="G127" s="34">
        <v>492124</v>
      </c>
      <c r="H127" s="73" t="e">
        <f t="shared" si="18"/>
        <v>#DIV/0!</v>
      </c>
      <c r="I127" s="73" t="e">
        <f t="shared" si="26"/>
        <v>#DIV/0!</v>
      </c>
      <c r="J127" s="74">
        <f t="shared" si="20"/>
        <v>439072.82000000001</v>
      </c>
      <c r="K127" s="75">
        <f t="shared" si="21"/>
        <v>927.64006380253932</v>
      </c>
    </row>
    <row r="128" s="48" customFormat="1" ht="12.75" hidden="1" customHeight="1">
      <c r="A128" s="77"/>
      <c r="B128" s="47">
        <v>40000000</v>
      </c>
      <c r="C128" s="27" t="s">
        <v>87</v>
      </c>
      <c r="D128" s="28">
        <f>D131</f>
        <v>0</v>
      </c>
      <c r="E128" s="28">
        <f t="shared" ref="E128:G128" si="43">E131</f>
        <v>0</v>
      </c>
      <c r="F128" s="28">
        <f>F131</f>
        <v>0</v>
      </c>
      <c r="G128" s="28">
        <f t="shared" si="43"/>
        <v>0</v>
      </c>
      <c r="H128" s="71" t="e">
        <f t="shared" ref="H128:H131" si="44">G128/E128*100</f>
        <v>#DIV/0!</v>
      </c>
      <c r="I128" s="71" t="e">
        <f t="shared" si="26"/>
        <v>#DIV/0!</v>
      </c>
      <c r="J128" s="28">
        <f t="shared" si="20"/>
        <v>0</v>
      </c>
      <c r="K128" s="78" t="e">
        <f t="shared" si="21"/>
        <v>#DIV/0!</v>
      </c>
    </row>
    <row r="129" s="38" customFormat="1" ht="12.75" hidden="1" customHeight="1">
      <c r="A129" s="79"/>
      <c r="B129" s="45">
        <v>42000000</v>
      </c>
      <c r="C129" s="45" t="s">
        <v>128</v>
      </c>
      <c r="D129" s="80">
        <v>0</v>
      </c>
      <c r="E129" s="81">
        <f t="shared" ref="E129:E130" si="45">E130</f>
        <v>0</v>
      </c>
      <c r="F129" s="81">
        <f t="shared" ref="F129:F130" si="46">F130</f>
        <v>0</v>
      </c>
      <c r="G129" s="81">
        <f t="shared" ref="G129:G130" si="47">G130</f>
        <v>0</v>
      </c>
      <c r="H129" s="82" t="e">
        <f t="shared" si="44"/>
        <v>#DIV/0!</v>
      </c>
      <c r="I129" s="82" t="e">
        <f t="shared" si="26"/>
        <v>#DIV/0!</v>
      </c>
      <c r="J129" s="74">
        <f t="shared" si="20"/>
        <v>0</v>
      </c>
      <c r="K129" s="75" t="e">
        <f t="shared" si="21"/>
        <v>#DIV/0!</v>
      </c>
    </row>
    <row r="130" s="38" customFormat="1" ht="12.75" hidden="1" customHeight="1">
      <c r="A130" s="79"/>
      <c r="B130" s="45">
        <v>42030000</v>
      </c>
      <c r="C130" s="45" t="s">
        <v>129</v>
      </c>
      <c r="D130" s="80">
        <v>0</v>
      </c>
      <c r="E130" s="81">
        <f t="shared" si="45"/>
        <v>0</v>
      </c>
      <c r="F130" s="81">
        <f t="shared" si="46"/>
        <v>0</v>
      </c>
      <c r="G130" s="81">
        <f t="shared" si="47"/>
        <v>0</v>
      </c>
      <c r="H130" s="82" t="e">
        <f t="shared" si="44"/>
        <v>#DIV/0!</v>
      </c>
      <c r="I130" s="82" t="e">
        <f t="shared" si="26"/>
        <v>#DIV/0!</v>
      </c>
      <c r="J130" s="74">
        <f t="shared" si="20"/>
        <v>0</v>
      </c>
      <c r="K130" s="75" t="e">
        <f t="shared" si="21"/>
        <v>#DIV/0!</v>
      </c>
    </row>
    <row r="131" ht="38.25" hidden="1" customHeight="1">
      <c r="A131" s="67"/>
      <c r="B131" s="83">
        <v>42030300</v>
      </c>
      <c r="C131" s="37" t="s">
        <v>130</v>
      </c>
      <c r="D131" s="34">
        <v>0</v>
      </c>
      <c r="E131" s="34">
        <v>0</v>
      </c>
      <c r="F131" s="34">
        <v>0</v>
      </c>
      <c r="G131" s="34">
        <v>0</v>
      </c>
      <c r="H131" s="84" t="e">
        <f t="shared" si="44"/>
        <v>#DIV/0!</v>
      </c>
      <c r="I131" s="84" t="e">
        <f t="shared" si="26"/>
        <v>#DIV/0!</v>
      </c>
      <c r="J131" s="74">
        <f t="shared" si="20"/>
        <v>0</v>
      </c>
      <c r="K131" s="75" t="e">
        <f t="shared" si="21"/>
        <v>#DIV/0!</v>
      </c>
    </row>
    <row r="132">
      <c r="A132" s="67"/>
      <c r="B132" s="85" t="s">
        <v>106</v>
      </c>
      <c r="C132" s="51"/>
      <c r="D132" s="52">
        <f>D105+D110+D124</f>
        <v>1400594.4100000001</v>
      </c>
      <c r="E132" s="52">
        <f>E105+E110+E124</f>
        <v>12093990.57</v>
      </c>
      <c r="F132" s="52">
        <f>F105+F110+F124</f>
        <v>3023497.6400000001</v>
      </c>
      <c r="G132" s="52">
        <f>G105+G110+G124</f>
        <v>6322347.6800000006</v>
      </c>
      <c r="H132" s="53">
        <f t="shared" si="18"/>
        <v>52.276770379522461</v>
      </c>
      <c r="I132" s="53">
        <f t="shared" si="26"/>
        <v>209.10708169099149</v>
      </c>
      <c r="J132" s="52">
        <f t="shared" si="20"/>
        <v>4921753.2700000005</v>
      </c>
      <c r="K132" s="54">
        <f t="shared" si="21"/>
        <v>451.40460613433407</v>
      </c>
    </row>
    <row r="133" ht="13.5">
      <c r="A133" s="86"/>
      <c r="B133" s="87" t="s">
        <v>131</v>
      </c>
      <c r="C133" s="57"/>
      <c r="D133" s="58">
        <f>D132+D128</f>
        <v>1400594.4100000001</v>
      </c>
      <c r="E133" s="58">
        <f>E132+E128</f>
        <v>12093990.57</v>
      </c>
      <c r="F133" s="58">
        <f>F132+F128</f>
        <v>3023497.6400000001</v>
      </c>
      <c r="G133" s="58">
        <f>G132+G128</f>
        <v>6322347.6800000006</v>
      </c>
      <c r="H133" s="59">
        <f t="shared" si="18"/>
        <v>52.276770379522461</v>
      </c>
      <c r="I133" s="59">
        <f t="shared" si="26"/>
        <v>209.10708169099149</v>
      </c>
      <c r="J133" s="58">
        <f t="shared" si="20"/>
        <v>4921753.2700000005</v>
      </c>
      <c r="K133" s="60">
        <f t="shared" si="21"/>
        <v>451.40460613433407</v>
      </c>
    </row>
    <row r="134" ht="13.5">
      <c r="B134" s="88" t="s">
        <v>132</v>
      </c>
      <c r="C134" s="89"/>
      <c r="D134" s="90">
        <f>D103+D133</f>
        <v>49274239.640000001</v>
      </c>
      <c r="E134" s="90">
        <f>E103+E133</f>
        <v>257092770.56999999</v>
      </c>
      <c r="F134" s="90">
        <f>F103+F133</f>
        <v>61701272.640000001</v>
      </c>
      <c r="G134" s="90">
        <f>G103+G133</f>
        <v>71587198.390000001</v>
      </c>
      <c r="H134" s="91">
        <f t="shared" si="18"/>
        <v>27.844889699264641</v>
      </c>
      <c r="I134" s="91">
        <f t="shared" si="26"/>
        <v>116.02223961842742</v>
      </c>
      <c r="J134" s="90">
        <f t="shared" si="20"/>
        <v>22312958.75</v>
      </c>
      <c r="K134" s="92">
        <f t="shared" si="21"/>
        <v>145.28321271524342</v>
      </c>
    </row>
    <row r="135">
      <c r="D135" s="4"/>
      <c r="E135" s="4"/>
      <c r="F135" s="4"/>
      <c r="G135" s="4"/>
    </row>
    <row r="136" s="93" customFormat="1" ht="39.75" customHeight="1">
      <c r="A136" s="94" t="s">
        <v>133</v>
      </c>
      <c r="B136" s="94"/>
      <c r="C136" s="94"/>
      <c r="E136" s="95" t="s">
        <v>134</v>
      </c>
      <c r="F136" s="96"/>
      <c r="G136" s="96"/>
      <c r="H136" s="96"/>
      <c r="I136" s="96"/>
      <c r="K136" s="97"/>
      <c r="L136" s="97"/>
      <c r="M136" s="97"/>
      <c r="N136" s="97"/>
      <c r="O136" s="98"/>
      <c r="P136" s="98"/>
      <c r="Q136" s="98"/>
      <c r="R136" s="98"/>
    </row>
    <row r="137">
      <c r="D137" s="4"/>
      <c r="E137" s="4"/>
      <c r="F137" s="4"/>
      <c r="G137" s="4"/>
    </row>
  </sheetData>
  <mergeCells count="16">
    <mergeCell ref="J1:K4"/>
    <mergeCell ref="A6:K6"/>
    <mergeCell ref="B7:K7"/>
    <mergeCell ref="A9:A10"/>
    <mergeCell ref="B9:B10"/>
    <mergeCell ref="C9:C10"/>
    <mergeCell ref="D9:D10"/>
    <mergeCell ref="E9:E10"/>
    <mergeCell ref="F9:F10"/>
    <mergeCell ref="G9:G10"/>
    <mergeCell ref="H9:I9"/>
    <mergeCell ref="J9:K9"/>
    <mergeCell ref="B132:C132"/>
    <mergeCell ref="B133:C133"/>
    <mergeCell ref="B134:C134"/>
    <mergeCell ref="A136:C136"/>
  </mergeCells>
  <printOptions headings="0" gridLines="0"/>
  <pageMargins left="0.59055118110236238" right="0.59055118110236238" top="0.39370078740157477" bottom="0.39370078740157477" header="0" footer="0"/>
  <pageSetup blackAndWhite="0" cellComments="none" copies="1" draft="0" errors="displayed" firstPageNumber="-1" fitToHeight="0" fitToWidth="1" horizontalDpi="600" orientation="portrait" pageOrder="downThenOver" paperSize="9" scale="54" useFirstPageNumber="0" usePrinterDefaults="1" verticalDpi="600"/>
  <headerFooter differentFirst="1">
    <oddHeader>&amp;C&amp;P&amp;Rпродовження додатка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ONLYOFFICE/6.3.1.32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ПРИМАКОВ Геннадій Анатолійович</cp:lastModifiedBy>
  <cp:revision>3</cp:revision>
  <dcterms:created xsi:type="dcterms:W3CDTF">2020-04-02T06:17:40Z</dcterms:created>
  <dcterms:modified xsi:type="dcterms:W3CDTF">2023-04-30T11:34:35Z</dcterms:modified>
</cp:coreProperties>
</file>