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017-2023\2023\Рішення сесії про виконання бюджету 2022\"/>
    </mc:Choice>
  </mc:AlternateContent>
  <xr:revisionPtr revIDLastSave="0" documentId="13_ncr:1_{75C887BD-3C43-471D-9160-C39CE7F18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Print_Titles" localSheetId="0">Лист1!$A:$C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7" i="1" l="1"/>
  <c r="K128" i="1"/>
  <c r="K129" i="1"/>
  <c r="K130" i="1"/>
  <c r="G128" i="1"/>
  <c r="H128" i="1" s="1"/>
  <c r="H129" i="1"/>
  <c r="I129" i="1"/>
  <c r="H130" i="1"/>
  <c r="I130" i="1"/>
  <c r="I127" i="1"/>
  <c r="H127" i="1"/>
  <c r="I123" i="1"/>
  <c r="H123" i="1"/>
  <c r="E127" i="1"/>
  <c r="F127" i="1"/>
  <c r="G127" i="1"/>
  <c r="F129" i="1"/>
  <c r="F128" i="1" s="1"/>
  <c r="G129" i="1"/>
  <c r="J128" i="1" s="1"/>
  <c r="E128" i="1"/>
  <c r="E129" i="1"/>
  <c r="K124" i="1"/>
  <c r="H124" i="1"/>
  <c r="I125" i="1"/>
  <c r="I126" i="1"/>
  <c r="I124" i="1"/>
  <c r="J123" i="1"/>
  <c r="K123" i="1"/>
  <c r="E123" i="1"/>
  <c r="F123" i="1"/>
  <c r="G123" i="1"/>
  <c r="E109" i="1"/>
  <c r="F109" i="1"/>
  <c r="G109" i="1"/>
  <c r="D109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K106" i="1"/>
  <c r="H107" i="1"/>
  <c r="J107" i="1"/>
  <c r="K107" i="1"/>
  <c r="H108" i="1"/>
  <c r="J108" i="1"/>
  <c r="K108" i="1"/>
  <c r="K84" i="1"/>
  <c r="H85" i="1"/>
  <c r="J85" i="1"/>
  <c r="K85" i="1"/>
  <c r="H87" i="1"/>
  <c r="J87" i="1"/>
  <c r="K87" i="1"/>
  <c r="H88" i="1"/>
  <c r="J88" i="1"/>
  <c r="K88" i="1"/>
  <c r="H89" i="1"/>
  <c r="I89" i="1"/>
  <c r="J89" i="1"/>
  <c r="K89" i="1"/>
  <c r="H90" i="1"/>
  <c r="J90" i="1"/>
  <c r="K90" i="1"/>
  <c r="K91" i="1"/>
  <c r="H92" i="1"/>
  <c r="J92" i="1"/>
  <c r="K92" i="1"/>
  <c r="H93" i="1"/>
  <c r="I93" i="1"/>
  <c r="J93" i="1"/>
  <c r="K93" i="1"/>
  <c r="H95" i="1"/>
  <c r="J95" i="1"/>
  <c r="K95" i="1"/>
  <c r="H96" i="1"/>
  <c r="J96" i="1"/>
  <c r="K96" i="1"/>
  <c r="H97" i="1"/>
  <c r="J97" i="1"/>
  <c r="K97" i="1"/>
  <c r="H98" i="1"/>
  <c r="J98" i="1"/>
  <c r="K98" i="1"/>
  <c r="H99" i="1"/>
  <c r="J99" i="1"/>
  <c r="K99" i="1"/>
  <c r="H100" i="1"/>
  <c r="J100" i="1"/>
  <c r="K100" i="1"/>
  <c r="F89" i="1"/>
  <c r="F90" i="1"/>
  <c r="I90" i="1" s="1"/>
  <c r="J60" i="1"/>
  <c r="K60" i="1"/>
  <c r="J62" i="1"/>
  <c r="K62" i="1"/>
  <c r="J63" i="1"/>
  <c r="K63" i="1"/>
  <c r="J64" i="1"/>
  <c r="K64" i="1"/>
  <c r="J65" i="1"/>
  <c r="K65" i="1"/>
  <c r="J66" i="1"/>
  <c r="K66" i="1"/>
  <c r="J69" i="1"/>
  <c r="K69" i="1"/>
  <c r="J70" i="1"/>
  <c r="K70" i="1"/>
  <c r="J71" i="1"/>
  <c r="K71" i="1"/>
  <c r="J73" i="1"/>
  <c r="K73" i="1"/>
  <c r="J75" i="1"/>
  <c r="K75" i="1"/>
  <c r="J76" i="1"/>
  <c r="K76" i="1"/>
  <c r="J77" i="1"/>
  <c r="K77" i="1"/>
  <c r="J80" i="1"/>
  <c r="K80" i="1"/>
  <c r="J81" i="1"/>
  <c r="K81" i="1"/>
  <c r="J16" i="1"/>
  <c r="K16" i="1"/>
  <c r="J17" i="1"/>
  <c r="K17" i="1"/>
  <c r="J18" i="1"/>
  <c r="K18" i="1"/>
  <c r="J19" i="1"/>
  <c r="K19" i="1"/>
  <c r="J21" i="1"/>
  <c r="K21" i="1"/>
  <c r="J24" i="1"/>
  <c r="K24" i="1"/>
  <c r="J25" i="1"/>
  <c r="K25" i="1"/>
  <c r="K26" i="1"/>
  <c r="J27" i="1"/>
  <c r="K27" i="1"/>
  <c r="J29" i="1"/>
  <c r="K29" i="1"/>
  <c r="J32" i="1"/>
  <c r="K32" i="1"/>
  <c r="J34" i="1"/>
  <c r="K34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J129" i="1"/>
  <c r="D26" i="1"/>
  <c r="J26" i="1" s="1"/>
  <c r="E26" i="1"/>
  <c r="H26" i="1" s="1"/>
  <c r="F130" i="1"/>
  <c r="F126" i="1"/>
  <c r="F112" i="1"/>
  <c r="F113" i="1"/>
  <c r="F116" i="1"/>
  <c r="F117" i="1"/>
  <c r="F118" i="1"/>
  <c r="F119" i="1"/>
  <c r="F121" i="1"/>
  <c r="F122" i="1"/>
  <c r="F107" i="1"/>
  <c r="I107" i="1" s="1"/>
  <c r="F108" i="1"/>
  <c r="I108" i="1" s="1"/>
  <c r="F85" i="1"/>
  <c r="I85" i="1" s="1"/>
  <c r="F87" i="1"/>
  <c r="I87" i="1" s="1"/>
  <c r="F88" i="1"/>
  <c r="I88" i="1" s="1"/>
  <c r="F92" i="1"/>
  <c r="I92" i="1" s="1"/>
  <c r="F93" i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59" i="1"/>
  <c r="I59" i="1" s="1"/>
  <c r="F60" i="1"/>
  <c r="I60" i="1" s="1"/>
  <c r="F62" i="1"/>
  <c r="F63" i="1"/>
  <c r="F64" i="1"/>
  <c r="I64" i="1" s="1"/>
  <c r="F65" i="1"/>
  <c r="I65" i="1" s="1"/>
  <c r="F66" i="1"/>
  <c r="I66" i="1" s="1"/>
  <c r="F69" i="1"/>
  <c r="I69" i="1" s="1"/>
  <c r="F70" i="1"/>
  <c r="I70" i="1" s="1"/>
  <c r="F71" i="1"/>
  <c r="I71" i="1" s="1"/>
  <c r="F73" i="1"/>
  <c r="I73" i="1" s="1"/>
  <c r="F75" i="1"/>
  <c r="I75" i="1" s="1"/>
  <c r="F76" i="1"/>
  <c r="I76" i="1" s="1"/>
  <c r="F77" i="1"/>
  <c r="I77" i="1" s="1"/>
  <c r="F80" i="1"/>
  <c r="I80" i="1" s="1"/>
  <c r="F81" i="1"/>
  <c r="I81" i="1" s="1"/>
  <c r="F16" i="1"/>
  <c r="I16" i="1" s="1"/>
  <c r="F17" i="1"/>
  <c r="I17" i="1" s="1"/>
  <c r="F18" i="1"/>
  <c r="I18" i="1" s="1"/>
  <c r="F19" i="1"/>
  <c r="I19" i="1" s="1"/>
  <c r="F21" i="1"/>
  <c r="F24" i="1"/>
  <c r="I24" i="1" s="1"/>
  <c r="F25" i="1"/>
  <c r="I25" i="1" s="1"/>
  <c r="F27" i="1"/>
  <c r="I27" i="1" s="1"/>
  <c r="F29" i="1"/>
  <c r="I29" i="1" s="1"/>
  <c r="F32" i="1"/>
  <c r="I32" i="1" s="1"/>
  <c r="F34" i="1"/>
  <c r="I34" i="1" s="1"/>
  <c r="F35" i="1"/>
  <c r="I35" i="1" s="1"/>
  <c r="F36" i="1"/>
  <c r="I36" i="1" s="1"/>
  <c r="F37" i="1"/>
  <c r="I37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4" i="1"/>
  <c r="I54" i="1" s="1"/>
  <c r="F55" i="1"/>
  <c r="I55" i="1" s="1"/>
  <c r="F56" i="1"/>
  <c r="I56" i="1" s="1"/>
  <c r="J130" i="1"/>
  <c r="D127" i="1"/>
  <c r="K126" i="1"/>
  <c r="J126" i="1"/>
  <c r="H126" i="1"/>
  <c r="G125" i="1"/>
  <c r="G124" i="1" s="1"/>
  <c r="E125" i="1"/>
  <c r="E124" i="1" s="1"/>
  <c r="D125" i="1"/>
  <c r="G120" i="1"/>
  <c r="E120" i="1"/>
  <c r="F120" i="1" s="1"/>
  <c r="D120" i="1"/>
  <c r="G115" i="1"/>
  <c r="E115" i="1"/>
  <c r="F115" i="1" s="1"/>
  <c r="D115" i="1"/>
  <c r="G111" i="1"/>
  <c r="E111" i="1"/>
  <c r="E110" i="1" s="1"/>
  <c r="F110" i="1" s="1"/>
  <c r="D111" i="1"/>
  <c r="D110" i="1" s="1"/>
  <c r="G106" i="1"/>
  <c r="G105" i="1" s="1"/>
  <c r="E106" i="1"/>
  <c r="E105" i="1" s="1"/>
  <c r="E104" i="1" s="1"/>
  <c r="D106" i="1"/>
  <c r="D105" i="1" s="1"/>
  <c r="D104" i="1" s="1"/>
  <c r="G94" i="1"/>
  <c r="H94" i="1" s="1"/>
  <c r="E94" i="1"/>
  <c r="F94" i="1" s="1"/>
  <c r="D94" i="1"/>
  <c r="G91" i="1"/>
  <c r="H91" i="1" s="1"/>
  <c r="E91" i="1"/>
  <c r="D91" i="1"/>
  <c r="G86" i="1"/>
  <c r="H86" i="1" s="1"/>
  <c r="E86" i="1"/>
  <c r="F86" i="1" s="1"/>
  <c r="D86" i="1"/>
  <c r="G84" i="1"/>
  <c r="H84" i="1" s="1"/>
  <c r="E84" i="1"/>
  <c r="D84" i="1"/>
  <c r="H81" i="1"/>
  <c r="H80" i="1"/>
  <c r="G79" i="1"/>
  <c r="G78" i="1" s="1"/>
  <c r="K78" i="1" s="1"/>
  <c r="E79" i="1"/>
  <c r="D79" i="1"/>
  <c r="D78" i="1" s="1"/>
  <c r="H77" i="1"/>
  <c r="H76" i="1"/>
  <c r="H75" i="1"/>
  <c r="G74" i="1"/>
  <c r="J74" i="1" s="1"/>
  <c r="E74" i="1"/>
  <c r="D74" i="1"/>
  <c r="H73" i="1"/>
  <c r="G72" i="1"/>
  <c r="J72" i="1" s="1"/>
  <c r="E72" i="1"/>
  <c r="F72" i="1" s="1"/>
  <c r="D72" i="1"/>
  <c r="H71" i="1"/>
  <c r="H70" i="1"/>
  <c r="H69" i="1"/>
  <c r="G68" i="1"/>
  <c r="K68" i="1" s="1"/>
  <c r="E68" i="1"/>
  <c r="F68" i="1" s="1"/>
  <c r="D68" i="1"/>
  <c r="H66" i="1"/>
  <c r="H65" i="1"/>
  <c r="H64" i="1"/>
  <c r="H63" i="1"/>
  <c r="G61" i="1"/>
  <c r="E61" i="1"/>
  <c r="E58" i="1" s="1"/>
  <c r="D61" i="1"/>
  <c r="H60" i="1"/>
  <c r="H59" i="1"/>
  <c r="D59" i="1"/>
  <c r="J59" i="1" s="1"/>
  <c r="H56" i="1"/>
  <c r="H55" i="1"/>
  <c r="H54" i="1"/>
  <c r="G53" i="1"/>
  <c r="E53" i="1"/>
  <c r="D53" i="1"/>
  <c r="H52" i="1"/>
  <c r="H51" i="1"/>
  <c r="G50" i="1"/>
  <c r="E50" i="1"/>
  <c r="F50" i="1" s="1"/>
  <c r="D50" i="1"/>
  <c r="K50" i="1" s="1"/>
  <c r="H49" i="1"/>
  <c r="H48" i="1"/>
  <c r="H47" i="1"/>
  <c r="H46" i="1"/>
  <c r="H45" i="1"/>
  <c r="H44" i="1"/>
  <c r="H43" i="1"/>
  <c r="H42" i="1"/>
  <c r="H41" i="1"/>
  <c r="H40" i="1"/>
  <c r="G39" i="1"/>
  <c r="J39" i="1" s="1"/>
  <c r="E39" i="1"/>
  <c r="D39" i="1"/>
  <c r="H37" i="1"/>
  <c r="H36" i="1"/>
  <c r="H35" i="1"/>
  <c r="D35" i="1"/>
  <c r="J35" i="1" s="1"/>
  <c r="H34" i="1"/>
  <c r="G33" i="1"/>
  <c r="J33" i="1" s="1"/>
  <c r="E33" i="1"/>
  <c r="D33" i="1"/>
  <c r="H32" i="1"/>
  <c r="G31" i="1"/>
  <c r="J31" i="1" s="1"/>
  <c r="E31" i="1"/>
  <c r="F31" i="1" s="1"/>
  <c r="D31" i="1"/>
  <c r="H29" i="1"/>
  <c r="G28" i="1"/>
  <c r="K28" i="1" s="1"/>
  <c r="E28" i="1"/>
  <c r="D28" i="1"/>
  <c r="H27" i="1"/>
  <c r="H25" i="1"/>
  <c r="H24" i="1"/>
  <c r="G23" i="1"/>
  <c r="E23" i="1"/>
  <c r="D23" i="1"/>
  <c r="G20" i="1"/>
  <c r="J20" i="1" s="1"/>
  <c r="E20" i="1"/>
  <c r="D20" i="1"/>
  <c r="H19" i="1"/>
  <c r="H18" i="1"/>
  <c r="H17" i="1"/>
  <c r="H16" i="1"/>
  <c r="G15" i="1"/>
  <c r="J15" i="1" s="1"/>
  <c r="E15" i="1"/>
  <c r="F15" i="1" s="1"/>
  <c r="D15" i="1"/>
  <c r="I128" i="1" l="1"/>
  <c r="K94" i="1"/>
  <c r="K86" i="1"/>
  <c r="J50" i="1"/>
  <c r="J94" i="1"/>
  <c r="J91" i="1"/>
  <c r="J86" i="1"/>
  <c r="J84" i="1"/>
  <c r="J106" i="1"/>
  <c r="K72" i="1"/>
  <c r="I94" i="1"/>
  <c r="I86" i="1"/>
  <c r="J23" i="1"/>
  <c r="J53" i="1"/>
  <c r="J68" i="1"/>
  <c r="J78" i="1"/>
  <c r="J61" i="1"/>
  <c r="K20" i="1"/>
  <c r="K74" i="1"/>
  <c r="H106" i="1"/>
  <c r="J28" i="1"/>
  <c r="K53" i="1"/>
  <c r="K39" i="1"/>
  <c r="K35" i="1"/>
  <c r="K33" i="1"/>
  <c r="K31" i="1"/>
  <c r="K23" i="1"/>
  <c r="K15" i="1"/>
  <c r="K79" i="1"/>
  <c r="K61" i="1"/>
  <c r="K59" i="1"/>
  <c r="J79" i="1"/>
  <c r="F26" i="1"/>
  <c r="I26" i="1"/>
  <c r="G114" i="1"/>
  <c r="D30" i="1"/>
  <c r="F23" i="1"/>
  <c r="I23" i="1" s="1"/>
  <c r="F79" i="1"/>
  <c r="I79" i="1" s="1"/>
  <c r="G30" i="1"/>
  <c r="F39" i="1"/>
  <c r="I39" i="1" s="1"/>
  <c r="F58" i="1"/>
  <c r="F74" i="1"/>
  <c r="I74" i="1" s="1"/>
  <c r="F84" i="1"/>
  <c r="I84" i="1" s="1"/>
  <c r="D22" i="1"/>
  <c r="D67" i="1"/>
  <c r="F61" i="1"/>
  <c r="I61" i="1" s="1"/>
  <c r="F91" i="1"/>
  <c r="F105" i="1"/>
  <c r="F104" i="1" s="1"/>
  <c r="F106" i="1"/>
  <c r="I106" i="1" s="1"/>
  <c r="F124" i="1"/>
  <c r="F125" i="1"/>
  <c r="D14" i="1"/>
  <c r="G82" i="1"/>
  <c r="F53" i="1"/>
  <c r="I53" i="1" s="1"/>
  <c r="F33" i="1"/>
  <c r="F30" i="1" s="1"/>
  <c r="F28" i="1"/>
  <c r="I28" i="1" s="1"/>
  <c r="F20" i="1"/>
  <c r="F111" i="1"/>
  <c r="E30" i="1"/>
  <c r="G83" i="1"/>
  <c r="H53" i="1"/>
  <c r="D58" i="1"/>
  <c r="H72" i="1"/>
  <c r="H74" i="1"/>
  <c r="H50" i="1"/>
  <c r="H28" i="1"/>
  <c r="E114" i="1"/>
  <c r="E131" i="1" s="1"/>
  <c r="E132" i="1" s="1"/>
  <c r="G14" i="1"/>
  <c r="J14" i="1" s="1"/>
  <c r="G22" i="1"/>
  <c r="E14" i="1"/>
  <c r="G38" i="1"/>
  <c r="D83" i="1"/>
  <c r="K105" i="1"/>
  <c r="H79" i="1"/>
  <c r="K125" i="1"/>
  <c r="I31" i="1"/>
  <c r="E67" i="1"/>
  <c r="I68" i="1"/>
  <c r="D82" i="1"/>
  <c r="H105" i="1"/>
  <c r="D114" i="1"/>
  <c r="I15" i="1"/>
  <c r="H31" i="1"/>
  <c r="E38" i="1"/>
  <c r="D38" i="1"/>
  <c r="H39" i="1"/>
  <c r="H68" i="1"/>
  <c r="I72" i="1"/>
  <c r="E82" i="1"/>
  <c r="G104" i="1"/>
  <c r="J104" i="1" s="1"/>
  <c r="G110" i="1"/>
  <c r="J127" i="1"/>
  <c r="H15" i="1"/>
  <c r="H23" i="1"/>
  <c r="H33" i="1"/>
  <c r="G67" i="1"/>
  <c r="E83" i="1"/>
  <c r="J125" i="1"/>
  <c r="H125" i="1"/>
  <c r="E22" i="1"/>
  <c r="E78" i="1"/>
  <c r="I50" i="1"/>
  <c r="H61" i="1"/>
  <c r="D124" i="1"/>
  <c r="D123" i="1" s="1"/>
  <c r="J105" i="1"/>
  <c r="G58" i="1"/>
  <c r="F82" i="1" l="1"/>
  <c r="I91" i="1"/>
  <c r="H83" i="1"/>
  <c r="J38" i="1"/>
  <c r="K38" i="1"/>
  <c r="K30" i="1"/>
  <c r="J30" i="1"/>
  <c r="J67" i="1"/>
  <c r="K67" i="1"/>
  <c r="K58" i="1"/>
  <c r="J58" i="1"/>
  <c r="K22" i="1"/>
  <c r="J22" i="1"/>
  <c r="K109" i="1"/>
  <c r="D57" i="1"/>
  <c r="J83" i="1"/>
  <c r="J82" i="1"/>
  <c r="K104" i="1"/>
  <c r="I82" i="1"/>
  <c r="I33" i="1"/>
  <c r="F22" i="1"/>
  <c r="I22" i="1" s="1"/>
  <c r="F67" i="1"/>
  <c r="F114" i="1"/>
  <c r="H14" i="1"/>
  <c r="K14" i="1"/>
  <c r="D13" i="1"/>
  <c r="I105" i="1"/>
  <c r="H78" i="1"/>
  <c r="F78" i="1"/>
  <c r="I78" i="1" s="1"/>
  <c r="F83" i="1"/>
  <c r="I83" i="1" s="1"/>
  <c r="H82" i="1"/>
  <c r="F38" i="1"/>
  <c r="I38" i="1" s="1"/>
  <c r="F14" i="1"/>
  <c r="J110" i="1"/>
  <c r="H22" i="1"/>
  <c r="K82" i="1"/>
  <c r="H38" i="1"/>
  <c r="K83" i="1"/>
  <c r="E57" i="1"/>
  <c r="D131" i="1"/>
  <c r="D132" i="1" s="1"/>
  <c r="J124" i="1"/>
  <c r="I30" i="1"/>
  <c r="E13" i="1"/>
  <c r="K110" i="1"/>
  <c r="H110" i="1"/>
  <c r="I110" i="1"/>
  <c r="G13" i="1"/>
  <c r="H67" i="1"/>
  <c r="H30" i="1"/>
  <c r="H104" i="1"/>
  <c r="I104" i="1"/>
  <c r="J109" i="1"/>
  <c r="H109" i="1"/>
  <c r="G57" i="1"/>
  <c r="H58" i="1"/>
  <c r="I58" i="1"/>
  <c r="G131" i="1"/>
  <c r="D102" i="1" l="1"/>
  <c r="D101" i="1"/>
  <c r="G102" i="1"/>
  <c r="G101" i="1"/>
  <c r="E101" i="1"/>
  <c r="E102" i="1"/>
  <c r="K13" i="1"/>
  <c r="J13" i="1"/>
  <c r="F13" i="1"/>
  <c r="F57" i="1"/>
  <c r="I57" i="1" s="1"/>
  <c r="I14" i="1"/>
  <c r="I67" i="1"/>
  <c r="D133" i="1"/>
  <c r="H13" i="1"/>
  <c r="K57" i="1"/>
  <c r="J57" i="1"/>
  <c r="H57" i="1"/>
  <c r="G132" i="1"/>
  <c r="K131" i="1"/>
  <c r="J131" i="1"/>
  <c r="H131" i="1"/>
  <c r="F102" i="1" l="1"/>
  <c r="F101" i="1"/>
  <c r="I13" i="1"/>
  <c r="I101" i="1"/>
  <c r="F131" i="1"/>
  <c r="I109" i="1"/>
  <c r="E133" i="1"/>
  <c r="K132" i="1"/>
  <c r="J132" i="1"/>
  <c r="H132" i="1"/>
  <c r="K101" i="1"/>
  <c r="J101" i="1"/>
  <c r="H101" i="1"/>
  <c r="G133" i="1"/>
  <c r="K102" i="1"/>
  <c r="J102" i="1"/>
  <c r="H102" i="1"/>
  <c r="I102" i="1"/>
  <c r="F132" i="1" l="1"/>
  <c r="I131" i="1"/>
  <c r="K133" i="1"/>
  <c r="J133" i="1"/>
  <c r="H133" i="1"/>
  <c r="I132" i="1" l="1"/>
  <c r="F133" i="1"/>
  <c r="I133" i="1" s="1"/>
</calcChain>
</file>

<file path=xl/sharedStrings.xml><?xml version="1.0" encoding="utf-8"?>
<sst xmlns="http://schemas.openxmlformats.org/spreadsheetml/2006/main" count="145" uniqueCount="134">
  <si>
    <t>Звіт про виконання бюджету Менської ТГ за 2022 рік</t>
  </si>
  <si>
    <t>Дохідна частина бюджету</t>
  </si>
  <si>
    <t>грн.</t>
  </si>
  <si>
    <t>ККД</t>
  </si>
  <si>
    <t>Доходи</t>
  </si>
  <si>
    <t>Звітні дані за 2021 рік</t>
  </si>
  <si>
    <t xml:space="preserve">Бюджет на 2022 рік з урахуванням змін </t>
  </si>
  <si>
    <t>Бюджет на звітний період з урахуванням змін</t>
  </si>
  <si>
    <t>Виконано за 2022 рік</t>
  </si>
  <si>
    <t>% виконання</t>
  </si>
  <si>
    <t>До звітних даних за 2021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</si>
  <si>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</si>
  <si>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</si>
  <si>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</si>
  <si>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</si>
  <si>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6=к.5/к.4</t>
  </si>
  <si>
    <t>8=к.6/к.5</t>
  </si>
  <si>
    <t>7=к.5-к.3</t>
  </si>
  <si>
    <t>8=к.5/к.3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</si>
  <si>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</si>
  <si>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</si>
  <si>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</si>
  <si>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</si>
  <si>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</si>
  <si>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</si>
  <si>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</si>
  <si>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</si>
  <si>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</si>
  <si>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</si>
  <si>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</si>
  <si>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</si>
  <si>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</si>
  <si>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</si>
  <si>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 водних об`єктів місцевого значення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</si>
  <si>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</si>
  <si>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</si>
  <si>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</si>
  <si>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</si>
  <si>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</si>
  <si>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</si>
  <si>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</si>
  <si>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</si>
  <si>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</si>
  <si>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</si>
  <si>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</si>
  <si>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</si>
  <si>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</si>
  <si>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</si>
  <si>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</si>
  <si>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</si>
  <si>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</si>
  <si>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</si>
  <si>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</si>
  <si>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</si>
  <si>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</si>
  <si>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</si>
  <si>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</si>
  <si>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</si>
  <si>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</si>
  <si>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</si>
  <si>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</si>
  <si>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</si>
  <si>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</si>
  <si>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</si>
  <si>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</si>
  <si>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</si>
  <si>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</si>
  <si>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</si>
  <si>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</si>
  <si>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</si>
  <si>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</si>
  <si>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</si>
  <si>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</si>
  <si>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</si>
  <si>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</si>
  <si>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</si>
  <si>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</si>
  <si>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</si>
  <si>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</si>
  <si>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</si>
  <si>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</si>
  <si>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</si>
  <si>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</si>
  <si>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</si>
  <si>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</si>
  <si>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</si>
  <si>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</si>
  <si>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</si>
  <si>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</si>
  <si>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</si>
  <si>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</si>
  <si>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</si>
  <si>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</si>
  <si>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</si>
  <si>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</si>
  <si>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</si>
  <si>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</si>
  <si>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</si>
  <si>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</si>
  <si>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</si>
  <si>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</si>
  <si>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</si>
  <si>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</si>
  <si>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</si>
  <si>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</si>
  <si>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</si>
  <si>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</si>
  <si>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</si>
  <si>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</si>
  <si>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</si>
  <si>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</si>
  <si>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</si>
  <si>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</si>
  <si>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</si>
  <si>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</si>
  <si>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</si>
  <si>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</si>
  <si>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</si>
  <si>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</si>
  <si>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</si>
  <si>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</si>
  <si>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</si>
  <si>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</si>
  <si>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</si>
  <si>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</si>
  <si>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в рамках програм допомоги урядів іноземних держав, міжнародних організацій, донорських установ</t>
  </si>
  <si>
    <t>Всього доходів спеціального фонду</t>
  </si>
  <si>
    <t>Всього доходів</t>
  </si>
  <si>
    <t>Рентна плата за спеціальне використання води 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</si>
  <si>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</si>
  <si>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</si>
  <si>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Начальник Фінансового управління
Менської міської ради</t>
  </si>
  <si>
    <t>Алла НЕРОСЛИК</t>
  </si>
  <si>
    <t xml:space="preserve">Додаток 1
до рішення 27 сесії Менської міської ради 8 скликання 27 січня 2023 року №___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</si>
</sst>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164" fontId="3" fillId="7" borderId="8" xfId="0" applyNumberFormat="1" applyFont="1" applyFill="1" applyBorder="1"/>
    <xf numFmtId="164" fontId="4" fillId="7" borderId="8" xfId="0" applyNumberFormat="1" applyFont="1" applyFill="1" applyBorder="1"/>
    <xf numFmtId="4" fontId="4" fillId="0" borderId="8" xfId="0" applyNumberFormat="1" applyFont="1" applyBorder="1"/>
    <xf numFmtId="0" fontId="3" fillId="0" borderId="11" xfId="0" applyFont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/>
    <xf numFmtId="164" fontId="3" fillId="10" borderId="10" xfId="0" applyNumberFormat="1" applyFont="1" applyFill="1" applyBorder="1"/>
    <xf numFmtId="0" fontId="5" fillId="0" borderId="0" xfId="0" applyFont="1"/>
    <xf numFmtId="0" fontId="4" fillId="0" borderId="11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164" fontId="4" fillId="0" borderId="10" xfId="0" applyNumberFormat="1" applyFont="1" applyBorder="1"/>
    <xf numFmtId="0" fontId="4" fillId="0" borderId="8" xfId="0" applyFont="1" applyBorder="1" applyAlignment="1">
      <alignment vertical="center" wrapText="1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13" xfId="0" applyFont="1" applyFill="1" applyBorder="1"/>
    <xf numFmtId="4" fontId="3" fillId="4" borderId="8" xfId="0" applyNumberFormat="1" applyFont="1" applyFill="1" applyBorder="1"/>
    <xf numFmtId="164" fontId="3" fillId="4" borderId="8" xfId="0" applyNumberFormat="1" applyFont="1" applyFill="1" applyBorder="1"/>
    <xf numFmtId="164" fontId="3" fillId="4" borderId="10" xfId="0" applyNumberFormat="1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5" borderId="13" xfId="0" applyFont="1" applyFill="1" applyBorder="1"/>
    <xf numFmtId="4" fontId="3" fillId="5" borderId="8" xfId="0" applyNumberFormat="1" applyFont="1" applyFill="1" applyBorder="1"/>
    <xf numFmtId="164" fontId="3" fillId="5" borderId="8" xfId="0" applyNumberFormat="1" applyFont="1" applyFill="1" applyBorder="1"/>
    <xf numFmtId="164" fontId="3" fillId="5" borderId="10" xfId="0" applyNumberFormat="1" applyFont="1" applyFill="1" applyBorder="1"/>
    <xf numFmtId="0" fontId="4" fillId="6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/>
    <xf numFmtId="164" fontId="3" fillId="7" borderId="10" xfId="0" applyNumberFormat="1" applyFont="1" applyFill="1" applyBorder="1"/>
    <xf numFmtId="164" fontId="4" fillId="8" borderId="8" xfId="0" applyNumberFormat="1" applyFont="1" applyFill="1" applyBorder="1"/>
    <xf numFmtId="4" fontId="4" fillId="8" borderId="8" xfId="0" applyNumberFormat="1" applyFont="1" applyFill="1" applyBorder="1"/>
    <xf numFmtId="164" fontId="4" fillId="8" borderId="10" xfId="0" applyNumberFormat="1" applyFont="1" applyFill="1" applyBorder="1"/>
    <xf numFmtId="0" fontId="3" fillId="7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4" fontId="3" fillId="9" borderId="17" xfId="0" applyNumberFormat="1" applyFont="1" applyFill="1" applyBorder="1"/>
    <xf numFmtId="164" fontId="3" fillId="9" borderId="17" xfId="0" applyNumberFormat="1" applyFont="1" applyFill="1" applyBorder="1"/>
    <xf numFmtId="164" fontId="3" fillId="9" borderId="18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 wrapText="1"/>
    </xf>
    <xf numFmtId="4" fontId="4" fillId="12" borderId="8" xfId="0" applyNumberFormat="1" applyFont="1" applyFill="1" applyBorder="1"/>
    <xf numFmtId="164" fontId="4" fillId="12" borderId="8" xfId="0" applyNumberFormat="1" applyFont="1" applyFill="1" applyBorder="1"/>
    <xf numFmtId="164" fontId="4" fillId="12" borderId="10" xfId="0" applyNumberFormat="1" applyFont="1" applyFill="1" applyBorder="1"/>
    <xf numFmtId="0" fontId="6" fillId="12" borderId="0" xfId="0" applyFont="1" applyFill="1"/>
    <xf numFmtId="0" fontId="6" fillId="12" borderId="8" xfId="1" applyFont="1" applyFill="1" applyBorder="1"/>
    <xf numFmtId="0" fontId="7" fillId="12" borderId="8" xfId="0" applyFont="1" applyFill="1" applyBorder="1" applyAlignment="1">
      <alignment vertical="center" wrapText="1"/>
    </xf>
    <xf numFmtId="0" fontId="4" fillId="12" borderId="11" xfId="0" applyFont="1" applyFill="1" applyBorder="1"/>
    <xf numFmtId="164" fontId="6" fillId="12" borderId="8" xfId="1" applyNumberFormat="1" applyFont="1" applyFill="1" applyBorder="1"/>
    <xf numFmtId="4" fontId="4" fillId="11" borderId="8" xfId="0" applyNumberFormat="1" applyFont="1" applyFill="1" applyBorder="1"/>
    <xf numFmtId="164" fontId="4" fillId="13" borderId="8" xfId="0" applyNumberFormat="1" applyFont="1" applyFill="1" applyBorder="1"/>
    <xf numFmtId="0" fontId="8" fillId="0" borderId="0" xfId="0" applyFont="1"/>
    <xf numFmtId="0" fontId="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8" fillId="8" borderId="0" xfId="0" applyNumberFormat="1" applyFont="1" applyFill="1"/>
    <xf numFmtId="0" fontId="8" fillId="8" borderId="0" xfId="0" applyFont="1" applyFill="1"/>
    <xf numFmtId="0" fontId="6" fillId="0" borderId="0" xfId="2" applyFont="1" applyAlignment="1">
      <alignment horizontal="left" vertical="top"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A2599138-7FA9-4C9A-BC8D-EE3FE7FDDB94}"/>
    <cellStyle name="Обычный 2" xfId="2" xr:uid="{85871ED3-A2AE-4025-AFD4-9C2C2DD9B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6"/>
  <sheetViews>
    <sheetView tabSelected="1" workbookViewId="0">
      <selection activeCell="G1" sqref="G1:K4"/>
    </sheetView>
  </sheetViews>
  <sheetFormatPr defaultRowHeight="12.75" x14ac:dyDescent="0.2"/>
  <cols>
    <col min="1" max="1" width="0.140625" style="11" bestFit="1" customWidth="1"/>
    <col min="2" max="2" width="9.28515625" style="11" bestFit="1" customWidth="1"/>
    <col min="3" max="3" width="48.140625" style="11" bestFit="1" customWidth="1"/>
    <col min="4" max="4" width="13.42578125" style="11" bestFit="1" customWidth="1"/>
    <col min="5" max="5" width="17.7109375" style="11" bestFit="1" customWidth="1"/>
    <col min="6" max="6" width="17.7109375" style="11" customWidth="1"/>
    <col min="7" max="7" width="15.42578125" style="11" bestFit="1" customWidth="1"/>
    <col min="8" max="8" width="12.28515625" style="11" bestFit="1" customWidth="1"/>
    <col min="9" max="9" width="12.7109375" style="11" bestFit="1" customWidth="1"/>
    <col min="10" max="10" width="13.42578125" style="11" bestFit="1" customWidth="1"/>
    <col min="11" max="11" width="12" style="11" bestFit="1" customWidth="1"/>
    <col min="12" max="16384" width="9.140625" style="11"/>
  </cols>
  <sheetData>
    <row r="1" spans="1:11" x14ac:dyDescent="0.2">
      <c r="A1" s="12"/>
      <c r="B1" s="12"/>
      <c r="C1" s="12"/>
      <c r="D1" s="12"/>
      <c r="E1" s="12"/>
      <c r="F1" s="12"/>
      <c r="G1" s="90" t="s">
        <v>133</v>
      </c>
      <c r="H1" s="91"/>
      <c r="I1" s="91"/>
      <c r="J1" s="91"/>
      <c r="K1" s="91"/>
    </row>
    <row r="2" spans="1:11" x14ac:dyDescent="0.2">
      <c r="A2" s="12"/>
      <c r="B2" s="12"/>
      <c r="C2" s="12"/>
      <c r="D2" s="12"/>
      <c r="E2" s="12"/>
      <c r="F2" s="12"/>
      <c r="G2" s="91"/>
      <c r="H2" s="91"/>
      <c r="I2" s="91"/>
      <c r="J2" s="91"/>
      <c r="K2" s="91"/>
    </row>
    <row r="3" spans="1:11" x14ac:dyDescent="0.2">
      <c r="A3" s="12"/>
      <c r="B3" s="12"/>
      <c r="C3" s="12"/>
      <c r="D3" s="12"/>
      <c r="E3" s="12"/>
      <c r="F3" s="12"/>
      <c r="G3" s="91"/>
      <c r="H3" s="91"/>
      <c r="I3" s="91"/>
      <c r="J3" s="91"/>
      <c r="K3" s="91"/>
    </row>
    <row r="4" spans="1:11" x14ac:dyDescent="0.2">
      <c r="A4" s="12"/>
      <c r="B4" s="12"/>
      <c r="C4" s="12"/>
      <c r="D4" s="12"/>
      <c r="E4" s="12"/>
      <c r="F4" s="12"/>
      <c r="G4" s="91"/>
      <c r="H4" s="91"/>
      <c r="I4" s="91"/>
      <c r="J4" s="91"/>
      <c r="K4" s="91"/>
    </row>
    <row r="5" spans="1:11" x14ac:dyDescent="0.2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x14ac:dyDescent="0.2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x14ac:dyDescent="0.2">
      <c r="A7" s="14" t="s">
        <v>1</v>
      </c>
      <c r="B7" s="93" t="s">
        <v>1</v>
      </c>
      <c r="C7" s="93"/>
      <c r="D7" s="93"/>
      <c r="E7" s="93"/>
      <c r="F7" s="93"/>
      <c r="G7" s="93"/>
      <c r="H7" s="93"/>
      <c r="I7" s="93"/>
      <c r="J7" s="93"/>
      <c r="K7" s="93"/>
    </row>
    <row r="8" spans="1:11" ht="13.5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 t="s">
        <v>2</v>
      </c>
    </row>
    <row r="9" spans="1:11" ht="28.5" customHeight="1" x14ac:dyDescent="0.2">
      <c r="A9" s="94"/>
      <c r="B9" s="96" t="s">
        <v>3</v>
      </c>
      <c r="C9" s="98" t="s">
        <v>4</v>
      </c>
      <c r="D9" s="100" t="s">
        <v>5</v>
      </c>
      <c r="E9" s="100" t="s">
        <v>6</v>
      </c>
      <c r="F9" s="100" t="s">
        <v>7</v>
      </c>
      <c r="G9" s="100" t="s">
        <v>8</v>
      </c>
      <c r="H9" s="102" t="s">
        <v>9</v>
      </c>
      <c r="I9" s="103"/>
      <c r="J9" s="102" t="s">
        <v>10</v>
      </c>
      <c r="K9" s="104"/>
    </row>
    <row r="10" spans="1:11" ht="63" customHeight="1" x14ac:dyDescent="0.2">
      <c r="A10" s="95"/>
      <c r="B10" s="97"/>
      <c r="C10" s="99"/>
      <c r="D10" s="101"/>
      <c r="E10" s="101"/>
      <c r="F10" s="101"/>
      <c r="G10" s="101"/>
      <c r="H10" s="18" t="s">
        <v>11</v>
      </c>
      <c r="I10" s="18" t="s">
        <v>12</v>
      </c>
      <c r="J10" s="18" t="s">
        <v>13</v>
      </c>
      <c r="K10" s="19" t="s">
        <v>14</v>
      </c>
    </row>
    <row r="11" spans="1:11" ht="12" customHeight="1" x14ac:dyDescent="0.2">
      <c r="A11" s="15"/>
      <c r="B11" s="16">
        <v>1</v>
      </c>
      <c r="C11" s="16">
        <v>2</v>
      </c>
      <c r="D11" s="17">
        <v>3</v>
      </c>
      <c r="E11" s="17">
        <v>4</v>
      </c>
      <c r="F11" s="17">
        <v>5</v>
      </c>
      <c r="G11" s="17">
        <v>5</v>
      </c>
      <c r="H11" s="18" t="s">
        <v>15</v>
      </c>
      <c r="I11" s="18" t="s">
        <v>16</v>
      </c>
      <c r="J11" s="18" t="s">
        <v>17</v>
      </c>
      <c r="K11" s="19" t="s">
        <v>18</v>
      </c>
    </row>
    <row r="12" spans="1:11" ht="14.25" customHeight="1" x14ac:dyDescent="0.2">
      <c r="A12" s="15"/>
      <c r="B12" s="20"/>
      <c r="C12" s="63" t="s">
        <v>19</v>
      </c>
      <c r="D12" s="21"/>
      <c r="E12" s="21"/>
      <c r="F12" s="21"/>
      <c r="G12" s="21"/>
      <c r="H12" s="22"/>
      <c r="I12" s="22"/>
      <c r="J12" s="22"/>
      <c r="K12" s="23"/>
    </row>
    <row r="13" spans="1:11" x14ac:dyDescent="0.2">
      <c r="A13" s="15"/>
      <c r="B13" s="24">
        <v>10000000</v>
      </c>
      <c r="C13" s="6" t="s">
        <v>20</v>
      </c>
      <c r="D13" s="7">
        <f>D14+D22+D30+D38</f>
        <v>140618318.55000004</v>
      </c>
      <c r="E13" s="7">
        <f>E14+E22+E30+E38</f>
        <v>151609000</v>
      </c>
      <c r="F13" s="7">
        <f>F14+F22+F30+F38</f>
        <v>151609000</v>
      </c>
      <c r="G13" s="7">
        <f>G14+G22+G30+G38</f>
        <v>136006081.99000001</v>
      </c>
      <c r="H13" s="25">
        <f t="shared" ref="H13:H77" si="0">G13/E13*100</f>
        <v>89.708448700275056</v>
      </c>
      <c r="I13" s="25">
        <f t="shared" ref="I13:I77" si="1">G13/F13*100</f>
        <v>89.708448700275056</v>
      </c>
      <c r="J13" s="7">
        <f>G13-D13</f>
        <v>-4612236.5600000322</v>
      </c>
      <c r="K13" s="26">
        <f>G13/D13*100</f>
        <v>96.720031495498176</v>
      </c>
    </row>
    <row r="14" spans="1:11" ht="27" x14ac:dyDescent="0.2">
      <c r="A14" s="27"/>
      <c r="B14" s="28">
        <v>11000000</v>
      </c>
      <c r="C14" s="29" t="s">
        <v>21</v>
      </c>
      <c r="D14" s="3">
        <f>D15+D20</f>
        <v>85567846.900000021</v>
      </c>
      <c r="E14" s="3">
        <f t="shared" ref="E14:G14" si="2">E15+E20</f>
        <v>92751000</v>
      </c>
      <c r="F14" s="3">
        <f>E14</f>
        <v>92751000</v>
      </c>
      <c r="G14" s="3">
        <f t="shared" si="2"/>
        <v>91157688.710000008</v>
      </c>
      <c r="H14" s="30">
        <f>G14/E14*100</f>
        <v>98.282162682882131</v>
      </c>
      <c r="I14" s="30">
        <f>G14/F14*100</f>
        <v>98.282162682882131</v>
      </c>
      <c r="J14" s="3">
        <f>G14-D14</f>
        <v>5589841.8099999875</v>
      </c>
      <c r="K14" s="31">
        <f>G14/D14*100</f>
        <v>106.53264282380815</v>
      </c>
    </row>
    <row r="15" spans="1:11" x14ac:dyDescent="0.2">
      <c r="A15" s="27"/>
      <c r="B15" s="28">
        <v>11010000</v>
      </c>
      <c r="C15" s="32" t="s">
        <v>22</v>
      </c>
      <c r="D15" s="3">
        <f>D16+D17+D18+D19</f>
        <v>85567405.700000018</v>
      </c>
      <c r="E15" s="3">
        <f t="shared" ref="E15:G15" si="3">E16+E17+E18+E19</f>
        <v>92750000</v>
      </c>
      <c r="F15" s="3">
        <f t="shared" ref="F15:F56" si="4">E15</f>
        <v>92750000</v>
      </c>
      <c r="G15" s="3">
        <f t="shared" si="3"/>
        <v>91157688.710000008</v>
      </c>
      <c r="H15" s="30">
        <f t="shared" si="0"/>
        <v>98.283222328840978</v>
      </c>
      <c r="I15" s="30">
        <f t="shared" si="1"/>
        <v>98.283222328840978</v>
      </c>
      <c r="J15" s="3">
        <f t="shared" ref="J15:J56" si="5">G15-D15</f>
        <v>5590283.0099999905</v>
      </c>
      <c r="K15" s="31">
        <f t="shared" ref="K15:K56" si="6">G15/D15*100</f>
        <v>106.53319212411274</v>
      </c>
    </row>
    <row r="16" spans="1:11" ht="38.25" x14ac:dyDescent="0.2">
      <c r="A16" s="27"/>
      <c r="B16" s="28">
        <v>11010100</v>
      </c>
      <c r="C16" s="32" t="s">
        <v>23</v>
      </c>
      <c r="D16" s="3">
        <v>57753478.990000002</v>
      </c>
      <c r="E16" s="3">
        <v>67000000</v>
      </c>
      <c r="F16" s="3">
        <f t="shared" si="4"/>
        <v>67000000</v>
      </c>
      <c r="G16" s="3">
        <v>56663483.460000001</v>
      </c>
      <c r="H16" s="30">
        <f t="shared" si="0"/>
        <v>84.572363373134323</v>
      </c>
      <c r="I16" s="30">
        <f t="shared" si="1"/>
        <v>84.572363373134323</v>
      </c>
      <c r="J16" s="3">
        <f t="shared" si="5"/>
        <v>-1089995.5300000012</v>
      </c>
      <c r="K16" s="31">
        <f t="shared" si="6"/>
        <v>98.112675549487278</v>
      </c>
    </row>
    <row r="17" spans="1:11" ht="63.75" x14ac:dyDescent="0.2">
      <c r="A17" s="27"/>
      <c r="B17" s="28">
        <v>11010200</v>
      </c>
      <c r="C17" s="32" t="s">
        <v>24</v>
      </c>
      <c r="D17" s="3">
        <v>3911389.92</v>
      </c>
      <c r="E17" s="3">
        <v>4500000</v>
      </c>
      <c r="F17" s="3">
        <f t="shared" si="4"/>
        <v>4500000</v>
      </c>
      <c r="G17" s="3">
        <v>18445620.75</v>
      </c>
      <c r="H17" s="30">
        <f t="shared" si="0"/>
        <v>409.90268333333336</v>
      </c>
      <c r="I17" s="30">
        <f t="shared" si="1"/>
        <v>409.90268333333336</v>
      </c>
      <c r="J17" s="3">
        <f t="shared" si="5"/>
        <v>14534230.83</v>
      </c>
      <c r="K17" s="31">
        <f t="shared" si="6"/>
        <v>471.58736733667297</v>
      </c>
    </row>
    <row r="18" spans="1:11" ht="38.25" x14ac:dyDescent="0.2">
      <c r="A18" s="27"/>
      <c r="B18" s="28">
        <v>11010400</v>
      </c>
      <c r="C18" s="32" t="s">
        <v>25</v>
      </c>
      <c r="D18" s="3">
        <v>22619203.359999999</v>
      </c>
      <c r="E18" s="3">
        <v>20000000</v>
      </c>
      <c r="F18" s="3">
        <f t="shared" si="4"/>
        <v>20000000</v>
      </c>
      <c r="G18" s="3">
        <v>15637989.34</v>
      </c>
      <c r="H18" s="30">
        <f t="shared" si="0"/>
        <v>78.189946700000007</v>
      </c>
      <c r="I18" s="30">
        <f t="shared" si="1"/>
        <v>78.189946700000007</v>
      </c>
      <c r="J18" s="3">
        <f t="shared" si="5"/>
        <v>-6981214.0199999996</v>
      </c>
      <c r="K18" s="31">
        <f t="shared" si="6"/>
        <v>69.135897896626901</v>
      </c>
    </row>
    <row r="19" spans="1:11" ht="38.25" x14ac:dyDescent="0.2">
      <c r="A19" s="27"/>
      <c r="B19" s="28">
        <v>11010500</v>
      </c>
      <c r="C19" s="32" t="s">
        <v>26</v>
      </c>
      <c r="D19" s="3">
        <v>1283333.43</v>
      </c>
      <c r="E19" s="3">
        <v>1250000</v>
      </c>
      <c r="F19" s="3">
        <f t="shared" si="4"/>
        <v>1250000</v>
      </c>
      <c r="G19" s="3">
        <v>410595.16</v>
      </c>
      <c r="H19" s="30">
        <f t="shared" si="0"/>
        <v>32.8476128</v>
      </c>
      <c r="I19" s="30">
        <f t="shared" si="1"/>
        <v>32.8476128</v>
      </c>
      <c r="J19" s="3">
        <f t="shared" si="5"/>
        <v>-872738.27</v>
      </c>
      <c r="K19" s="31">
        <f t="shared" si="6"/>
        <v>31.994425641978331</v>
      </c>
    </row>
    <row r="20" spans="1:11" x14ac:dyDescent="0.2">
      <c r="A20" s="27"/>
      <c r="B20" s="28">
        <v>11020000</v>
      </c>
      <c r="C20" s="32" t="s">
        <v>27</v>
      </c>
      <c r="D20" s="3">
        <f>D21</f>
        <v>441.2</v>
      </c>
      <c r="E20" s="3">
        <f t="shared" ref="E20:G20" si="7">E21</f>
        <v>1000</v>
      </c>
      <c r="F20" s="3">
        <f t="shared" si="4"/>
        <v>1000</v>
      </c>
      <c r="G20" s="3">
        <f t="shared" si="7"/>
        <v>0</v>
      </c>
      <c r="H20" s="30"/>
      <c r="I20" s="30"/>
      <c r="J20" s="3">
        <f t="shared" si="5"/>
        <v>-441.2</v>
      </c>
      <c r="K20" s="31">
        <f t="shared" si="6"/>
        <v>0</v>
      </c>
    </row>
    <row r="21" spans="1:11" ht="25.5" x14ac:dyDescent="0.2">
      <c r="A21" s="27"/>
      <c r="B21" s="28">
        <v>11020200</v>
      </c>
      <c r="C21" s="32" t="s">
        <v>28</v>
      </c>
      <c r="D21" s="3">
        <v>441.2</v>
      </c>
      <c r="E21" s="3">
        <v>1000</v>
      </c>
      <c r="F21" s="3">
        <f t="shared" si="4"/>
        <v>1000</v>
      </c>
      <c r="G21" s="3">
        <v>0</v>
      </c>
      <c r="H21" s="30"/>
      <c r="I21" s="30"/>
      <c r="J21" s="3">
        <f t="shared" si="5"/>
        <v>-441.2</v>
      </c>
      <c r="K21" s="31">
        <f t="shared" si="6"/>
        <v>0</v>
      </c>
    </row>
    <row r="22" spans="1:11" ht="27" x14ac:dyDescent="0.2">
      <c r="A22" s="27"/>
      <c r="B22" s="28">
        <v>13000000</v>
      </c>
      <c r="C22" s="29" t="s">
        <v>29</v>
      </c>
      <c r="D22" s="3">
        <f>D23+D27+D28</f>
        <v>378286.54000000004</v>
      </c>
      <c r="E22" s="3">
        <f>E23+E27+E28</f>
        <v>390000</v>
      </c>
      <c r="F22" s="3">
        <f t="shared" si="4"/>
        <v>390000</v>
      </c>
      <c r="G22" s="3">
        <f>G23+G27+G28</f>
        <v>248403.66999999998</v>
      </c>
      <c r="H22" s="30">
        <f t="shared" si="0"/>
        <v>63.693248717948713</v>
      </c>
      <c r="I22" s="30">
        <f t="shared" si="1"/>
        <v>63.693248717948713</v>
      </c>
      <c r="J22" s="3">
        <f t="shared" si="5"/>
        <v>-129882.87000000005</v>
      </c>
      <c r="K22" s="31">
        <f t="shared" si="6"/>
        <v>65.665479400879548</v>
      </c>
    </row>
    <row r="23" spans="1:11" ht="25.5" x14ac:dyDescent="0.2">
      <c r="A23" s="27"/>
      <c r="B23" s="28">
        <v>13010000</v>
      </c>
      <c r="C23" s="32" t="s">
        <v>30</v>
      </c>
      <c r="D23" s="3">
        <f>D24+D25</f>
        <v>240398.14</v>
      </c>
      <c r="E23" s="3">
        <f>E24+E25</f>
        <v>240000</v>
      </c>
      <c r="F23" s="3">
        <f t="shared" si="4"/>
        <v>240000</v>
      </c>
      <c r="G23" s="3">
        <f>G24+G25</f>
        <v>77380.899999999994</v>
      </c>
      <c r="H23" s="30">
        <f t="shared" si="0"/>
        <v>32.242041666666665</v>
      </c>
      <c r="I23" s="30">
        <f t="shared" si="1"/>
        <v>32.242041666666665</v>
      </c>
      <c r="J23" s="3">
        <f t="shared" si="5"/>
        <v>-163017.24000000002</v>
      </c>
      <c r="K23" s="31">
        <f t="shared" si="6"/>
        <v>32.188643389670148</v>
      </c>
    </row>
    <row r="24" spans="1:11" ht="38.25" x14ac:dyDescent="0.2">
      <c r="A24" s="27"/>
      <c r="B24" s="28">
        <v>13010100</v>
      </c>
      <c r="C24" s="32" t="s">
        <v>31</v>
      </c>
      <c r="D24" s="3">
        <v>126311.78</v>
      </c>
      <c r="E24" s="3">
        <v>120000</v>
      </c>
      <c r="F24" s="3">
        <f t="shared" si="4"/>
        <v>120000</v>
      </c>
      <c r="G24" s="3">
        <v>38066.18</v>
      </c>
      <c r="H24" s="30">
        <f t="shared" si="0"/>
        <v>31.721816666666669</v>
      </c>
      <c r="I24" s="30">
        <f t="shared" si="1"/>
        <v>31.721816666666669</v>
      </c>
      <c r="J24" s="3">
        <f t="shared" si="5"/>
        <v>-88245.6</v>
      </c>
      <c r="K24" s="31">
        <f t="shared" si="6"/>
        <v>30.136682421861206</v>
      </c>
    </row>
    <row r="25" spans="1:11" s="71" customFormat="1" ht="51" x14ac:dyDescent="0.2">
      <c r="A25" s="65"/>
      <c r="B25" s="66">
        <v>13010200</v>
      </c>
      <c r="C25" s="67" t="s">
        <v>32</v>
      </c>
      <c r="D25" s="68">
        <v>114086.36</v>
      </c>
      <c r="E25" s="68">
        <v>120000</v>
      </c>
      <c r="F25" s="68">
        <f t="shared" si="4"/>
        <v>120000</v>
      </c>
      <c r="G25" s="68">
        <v>39314.720000000001</v>
      </c>
      <c r="H25" s="69">
        <f t="shared" si="0"/>
        <v>32.762266666666669</v>
      </c>
      <c r="I25" s="69">
        <f t="shared" si="1"/>
        <v>32.762266666666669</v>
      </c>
      <c r="J25" s="68">
        <f t="shared" si="5"/>
        <v>-74771.64</v>
      </c>
      <c r="K25" s="70">
        <f t="shared" si="6"/>
        <v>34.460491157751022</v>
      </c>
    </row>
    <row r="26" spans="1:11" s="71" customFormat="1" x14ac:dyDescent="0.2">
      <c r="A26" s="65"/>
      <c r="B26" s="72">
        <v>13020000</v>
      </c>
      <c r="C26" s="72" t="s">
        <v>128</v>
      </c>
      <c r="D26" s="68">
        <f>D27</f>
        <v>-10</v>
      </c>
      <c r="E26" s="68">
        <f>E27</f>
        <v>0</v>
      </c>
      <c r="F26" s="68">
        <f>F27</f>
        <v>0</v>
      </c>
      <c r="G26" s="68">
        <v>104.65</v>
      </c>
      <c r="H26" s="69" t="e">
        <f t="shared" ref="H26" si="8">G26/E26*100</f>
        <v>#DIV/0!</v>
      </c>
      <c r="I26" s="69" t="e">
        <f t="shared" ref="I26" si="9">G26/F26*100</f>
        <v>#DIV/0!</v>
      </c>
      <c r="J26" s="68">
        <f t="shared" si="5"/>
        <v>114.65</v>
      </c>
      <c r="K26" s="70">
        <f t="shared" si="6"/>
        <v>-1046.5</v>
      </c>
    </row>
    <row r="27" spans="1:11" s="71" customFormat="1" ht="25.5" x14ac:dyDescent="0.2">
      <c r="A27" s="65"/>
      <c r="B27" s="66">
        <v>13020200</v>
      </c>
      <c r="C27" s="67" t="s">
        <v>33</v>
      </c>
      <c r="D27" s="68">
        <v>-10</v>
      </c>
      <c r="E27" s="68">
        <v>0</v>
      </c>
      <c r="F27" s="68">
        <f t="shared" si="4"/>
        <v>0</v>
      </c>
      <c r="G27" s="68">
        <v>104.65</v>
      </c>
      <c r="H27" s="69" t="e">
        <f t="shared" si="0"/>
        <v>#DIV/0!</v>
      </c>
      <c r="I27" s="69" t="e">
        <f t="shared" si="1"/>
        <v>#DIV/0!</v>
      </c>
      <c r="J27" s="68">
        <f t="shared" si="5"/>
        <v>114.65</v>
      </c>
      <c r="K27" s="70">
        <f t="shared" si="6"/>
        <v>-1046.5</v>
      </c>
    </row>
    <row r="28" spans="1:11" s="71" customFormat="1" x14ac:dyDescent="0.2">
      <c r="A28" s="65"/>
      <c r="B28" s="66">
        <v>13030000</v>
      </c>
      <c r="C28" s="67" t="s">
        <v>34</v>
      </c>
      <c r="D28" s="68">
        <f>D29</f>
        <v>137898.4</v>
      </c>
      <c r="E28" s="68">
        <f t="shared" ref="E28:G28" si="10">E29</f>
        <v>150000</v>
      </c>
      <c r="F28" s="68">
        <f t="shared" si="4"/>
        <v>150000</v>
      </c>
      <c r="G28" s="68">
        <f t="shared" si="10"/>
        <v>170918.12</v>
      </c>
      <c r="H28" s="69">
        <f t="shared" si="0"/>
        <v>113.94541333333332</v>
      </c>
      <c r="I28" s="69">
        <f t="shared" si="1"/>
        <v>113.94541333333332</v>
      </c>
      <c r="J28" s="68">
        <f t="shared" si="5"/>
        <v>33019.72</v>
      </c>
      <c r="K28" s="70">
        <f t="shared" si="6"/>
        <v>123.94496237809867</v>
      </c>
    </row>
    <row r="29" spans="1:11" s="71" customFormat="1" ht="25.5" x14ac:dyDescent="0.2">
      <c r="A29" s="65"/>
      <c r="B29" s="66">
        <v>13030100</v>
      </c>
      <c r="C29" s="67" t="s">
        <v>35</v>
      </c>
      <c r="D29" s="68">
        <v>137898.4</v>
      </c>
      <c r="E29" s="68">
        <v>150000</v>
      </c>
      <c r="F29" s="68">
        <f t="shared" si="4"/>
        <v>150000</v>
      </c>
      <c r="G29" s="68">
        <v>170918.12</v>
      </c>
      <c r="H29" s="69">
        <f t="shared" si="0"/>
        <v>113.94541333333332</v>
      </c>
      <c r="I29" s="69">
        <f t="shared" si="1"/>
        <v>113.94541333333332</v>
      </c>
      <c r="J29" s="68">
        <f t="shared" si="5"/>
        <v>33019.72</v>
      </c>
      <c r="K29" s="70">
        <f t="shared" si="6"/>
        <v>123.94496237809867</v>
      </c>
    </row>
    <row r="30" spans="1:11" s="71" customFormat="1" ht="13.5" x14ac:dyDescent="0.2">
      <c r="A30" s="65"/>
      <c r="B30" s="66">
        <v>14000000</v>
      </c>
      <c r="C30" s="73" t="s">
        <v>36</v>
      </c>
      <c r="D30" s="68">
        <f>D31+D33+D35+D36</f>
        <v>4169070.79</v>
      </c>
      <c r="E30" s="68">
        <f>E31+E33+E35+E36</f>
        <v>4780000</v>
      </c>
      <c r="F30" s="68">
        <f t="shared" ref="F30" si="11">F31+F33+F35+F36</f>
        <v>4780000</v>
      </c>
      <c r="G30" s="68">
        <f>G31+G33+G35</f>
        <v>2453602.96</v>
      </c>
      <c r="H30" s="69">
        <f t="shared" si="0"/>
        <v>51.330605857740586</v>
      </c>
      <c r="I30" s="69">
        <f t="shared" si="1"/>
        <v>51.330605857740586</v>
      </c>
      <c r="J30" s="68">
        <f t="shared" si="5"/>
        <v>-1715467.83</v>
      </c>
      <c r="K30" s="70">
        <f t="shared" si="6"/>
        <v>58.852513751631449</v>
      </c>
    </row>
    <row r="31" spans="1:11" s="71" customFormat="1" ht="25.5" x14ac:dyDescent="0.2">
      <c r="A31" s="65"/>
      <c r="B31" s="66">
        <v>14020000</v>
      </c>
      <c r="C31" s="67" t="s">
        <v>37</v>
      </c>
      <c r="D31" s="68">
        <f>D32</f>
        <v>480803.88</v>
      </c>
      <c r="E31" s="68">
        <f t="shared" ref="E31:G33" si="12">E32</f>
        <v>480000</v>
      </c>
      <c r="F31" s="68">
        <f t="shared" si="4"/>
        <v>480000</v>
      </c>
      <c r="G31" s="68">
        <f t="shared" si="12"/>
        <v>94460.67</v>
      </c>
      <c r="H31" s="69">
        <f t="shared" si="0"/>
        <v>19.67930625</v>
      </c>
      <c r="I31" s="69">
        <f t="shared" si="1"/>
        <v>19.67930625</v>
      </c>
      <c r="J31" s="68">
        <f t="shared" si="5"/>
        <v>-386343.21</v>
      </c>
      <c r="K31" s="70">
        <f t="shared" si="6"/>
        <v>19.646403435845816</v>
      </c>
    </row>
    <row r="32" spans="1:11" s="71" customFormat="1" x14ac:dyDescent="0.2">
      <c r="A32" s="65"/>
      <c r="B32" s="66">
        <v>14021900</v>
      </c>
      <c r="C32" s="67" t="s">
        <v>38</v>
      </c>
      <c r="D32" s="68">
        <v>480803.88</v>
      </c>
      <c r="E32" s="68">
        <v>480000</v>
      </c>
      <c r="F32" s="68">
        <f t="shared" si="4"/>
        <v>480000</v>
      </c>
      <c r="G32" s="68">
        <v>94460.67</v>
      </c>
      <c r="H32" s="69">
        <f t="shared" si="0"/>
        <v>19.67930625</v>
      </c>
      <c r="I32" s="69">
        <f t="shared" si="1"/>
        <v>19.67930625</v>
      </c>
      <c r="J32" s="68">
        <f t="shared" si="5"/>
        <v>-386343.21</v>
      </c>
      <c r="K32" s="70">
        <f t="shared" si="6"/>
        <v>19.646403435845816</v>
      </c>
    </row>
    <row r="33" spans="1:11" s="71" customFormat="1" ht="25.5" x14ac:dyDescent="0.2">
      <c r="A33" s="65"/>
      <c r="B33" s="66">
        <v>14030000</v>
      </c>
      <c r="C33" s="67" t="s">
        <v>39</v>
      </c>
      <c r="D33" s="68">
        <f>D34</f>
        <v>1633480.23</v>
      </c>
      <c r="E33" s="68">
        <f t="shared" si="12"/>
        <v>2200000</v>
      </c>
      <c r="F33" s="68">
        <f t="shared" si="4"/>
        <v>2200000</v>
      </c>
      <c r="G33" s="68">
        <f t="shared" si="12"/>
        <v>463572.31</v>
      </c>
      <c r="H33" s="69">
        <f t="shared" si="0"/>
        <v>21.071468636363637</v>
      </c>
      <c r="I33" s="69">
        <f t="shared" si="1"/>
        <v>21.071468636363637</v>
      </c>
      <c r="J33" s="68">
        <f t="shared" si="5"/>
        <v>-1169907.92</v>
      </c>
      <c r="K33" s="70">
        <f t="shared" si="6"/>
        <v>28.379425810375437</v>
      </c>
    </row>
    <row r="34" spans="1:11" s="71" customFormat="1" x14ac:dyDescent="0.2">
      <c r="A34" s="65"/>
      <c r="B34" s="66">
        <v>14031900</v>
      </c>
      <c r="C34" s="67" t="s">
        <v>38</v>
      </c>
      <c r="D34" s="68">
        <v>1633480.23</v>
      </c>
      <c r="E34" s="68">
        <v>2200000</v>
      </c>
      <c r="F34" s="68">
        <f t="shared" si="4"/>
        <v>2200000</v>
      </c>
      <c r="G34" s="68">
        <v>463572.31</v>
      </c>
      <c r="H34" s="69">
        <f t="shared" si="0"/>
        <v>21.071468636363637</v>
      </c>
      <c r="I34" s="69">
        <f t="shared" si="1"/>
        <v>21.071468636363637</v>
      </c>
      <c r="J34" s="68">
        <f t="shared" si="5"/>
        <v>-1169907.92</v>
      </c>
      <c r="K34" s="70">
        <f t="shared" si="6"/>
        <v>28.379425810375437</v>
      </c>
    </row>
    <row r="35" spans="1:11" s="71" customFormat="1" ht="66.75" customHeight="1" x14ac:dyDescent="0.2">
      <c r="A35" s="65"/>
      <c r="B35" s="66">
        <v>14040000</v>
      </c>
      <c r="C35" s="67" t="s">
        <v>40</v>
      </c>
      <c r="D35" s="68">
        <f>D36+D37</f>
        <v>2054786.68</v>
      </c>
      <c r="E35" s="68">
        <v>2100000</v>
      </c>
      <c r="F35" s="68">
        <f t="shared" si="4"/>
        <v>2100000</v>
      </c>
      <c r="G35" s="68">
        <v>1895569.98</v>
      </c>
      <c r="H35" s="69">
        <f t="shared" si="0"/>
        <v>90.265237142857146</v>
      </c>
      <c r="I35" s="69">
        <f t="shared" si="1"/>
        <v>90.265237142857146</v>
      </c>
      <c r="J35" s="68">
        <f t="shared" si="5"/>
        <v>-159216.69999999995</v>
      </c>
      <c r="K35" s="70">
        <f t="shared" si="6"/>
        <v>92.25142436683501</v>
      </c>
    </row>
    <row r="36" spans="1:11" s="71" customFormat="1" ht="76.5" x14ac:dyDescent="0.2">
      <c r="A36" s="65"/>
      <c r="B36" s="66">
        <v>14040100</v>
      </c>
      <c r="C36" s="67" t="s">
        <v>41</v>
      </c>
      <c r="D36" s="68">
        <v>0</v>
      </c>
      <c r="E36" s="68">
        <v>0</v>
      </c>
      <c r="F36" s="68">
        <f t="shared" si="4"/>
        <v>0</v>
      </c>
      <c r="G36" s="68">
        <v>623366.06000000006</v>
      </c>
      <c r="H36" s="69" t="e">
        <f t="shared" si="0"/>
        <v>#DIV/0!</v>
      </c>
      <c r="I36" s="69" t="e">
        <f t="shared" si="1"/>
        <v>#DIV/0!</v>
      </c>
      <c r="J36" s="68">
        <f t="shared" si="5"/>
        <v>623366.06000000006</v>
      </c>
      <c r="K36" s="70" t="e">
        <f t="shared" si="6"/>
        <v>#DIV/0!</v>
      </c>
    </row>
    <row r="37" spans="1:11" ht="63.75" x14ac:dyDescent="0.2">
      <c r="A37" s="27"/>
      <c r="B37" s="28">
        <v>14040200</v>
      </c>
      <c r="C37" s="32" t="s">
        <v>42</v>
      </c>
      <c r="D37" s="3">
        <v>2054786.68</v>
      </c>
      <c r="E37" s="3">
        <v>2100000</v>
      </c>
      <c r="F37" s="3">
        <f t="shared" si="4"/>
        <v>2100000</v>
      </c>
      <c r="G37" s="3">
        <v>1272203.92</v>
      </c>
      <c r="H37" s="30">
        <f t="shared" si="0"/>
        <v>60.581139047619047</v>
      </c>
      <c r="I37" s="30">
        <f t="shared" si="1"/>
        <v>60.581139047619047</v>
      </c>
      <c r="J37" s="3">
        <f t="shared" si="5"/>
        <v>-782582.76</v>
      </c>
      <c r="K37" s="31">
        <f t="shared" si="6"/>
        <v>61.914160354592141</v>
      </c>
    </row>
    <row r="38" spans="1:11" ht="13.5" x14ac:dyDescent="0.2">
      <c r="A38" s="27"/>
      <c r="B38" s="28">
        <v>18000000</v>
      </c>
      <c r="C38" s="29" t="s">
        <v>43</v>
      </c>
      <c r="D38" s="3">
        <f>D39+D50+D53</f>
        <v>50503114.32</v>
      </c>
      <c r="E38" s="3">
        <f t="shared" ref="E38:G38" si="13">E39+E50+E53</f>
        <v>53688000</v>
      </c>
      <c r="F38" s="3">
        <f t="shared" si="4"/>
        <v>53688000</v>
      </c>
      <c r="G38" s="3">
        <f t="shared" si="13"/>
        <v>42146386.650000006</v>
      </c>
      <c r="H38" s="30">
        <f t="shared" si="0"/>
        <v>78.502433784085852</v>
      </c>
      <c r="I38" s="30">
        <f t="shared" si="1"/>
        <v>78.502433784085852</v>
      </c>
      <c r="J38" s="3">
        <f t="shared" si="5"/>
        <v>-8356727.6699999943</v>
      </c>
      <c r="K38" s="31">
        <f t="shared" si="6"/>
        <v>83.453044861650042</v>
      </c>
    </row>
    <row r="39" spans="1:11" x14ac:dyDescent="0.2">
      <c r="A39" s="27"/>
      <c r="B39" s="28">
        <v>18010000</v>
      </c>
      <c r="C39" s="32" t="s">
        <v>44</v>
      </c>
      <c r="D39" s="3">
        <f>D40+D41+D42+D43+D44+D45+D46+D47+D48+D49</f>
        <v>29382348.620000001</v>
      </c>
      <c r="E39" s="3">
        <f t="shared" ref="E39:G39" si="14">E40+E41+E42+E43+E44+E45+E46+E47+E48+E49</f>
        <v>33430000</v>
      </c>
      <c r="F39" s="3">
        <f t="shared" si="4"/>
        <v>33430000</v>
      </c>
      <c r="G39" s="3">
        <f t="shared" si="14"/>
        <v>24041589.810000002</v>
      </c>
      <c r="H39" s="30">
        <f t="shared" si="0"/>
        <v>71.916212413999418</v>
      </c>
      <c r="I39" s="30">
        <f t="shared" si="1"/>
        <v>71.916212413999418</v>
      </c>
      <c r="J39" s="3">
        <f t="shared" si="5"/>
        <v>-5340758.8099999987</v>
      </c>
      <c r="K39" s="31">
        <f t="shared" si="6"/>
        <v>81.823240616086608</v>
      </c>
    </row>
    <row r="40" spans="1:11" ht="38.25" x14ac:dyDescent="0.2">
      <c r="A40" s="27"/>
      <c r="B40" s="28">
        <v>18010100</v>
      </c>
      <c r="C40" s="32" t="s">
        <v>45</v>
      </c>
      <c r="D40" s="3">
        <v>10670.56</v>
      </c>
      <c r="E40" s="3">
        <v>20000</v>
      </c>
      <c r="F40" s="3">
        <f t="shared" si="4"/>
        <v>20000</v>
      </c>
      <c r="G40" s="3">
        <v>16721.54</v>
      </c>
      <c r="H40" s="30">
        <f t="shared" si="0"/>
        <v>83.607700000000008</v>
      </c>
      <c r="I40" s="30">
        <f t="shared" si="1"/>
        <v>83.607700000000008</v>
      </c>
      <c r="J40" s="3">
        <f t="shared" si="5"/>
        <v>6050.9800000000014</v>
      </c>
      <c r="K40" s="31">
        <f t="shared" si="6"/>
        <v>156.70723935763448</v>
      </c>
    </row>
    <row r="41" spans="1:11" ht="38.25" x14ac:dyDescent="0.2">
      <c r="A41" s="27"/>
      <c r="B41" s="28">
        <v>18010200</v>
      </c>
      <c r="C41" s="32" t="s">
        <v>46</v>
      </c>
      <c r="D41" s="3">
        <v>14861.5</v>
      </c>
      <c r="E41" s="3">
        <v>20000</v>
      </c>
      <c r="F41" s="3">
        <f t="shared" si="4"/>
        <v>20000</v>
      </c>
      <c r="G41" s="3">
        <v>34736.57</v>
      </c>
      <c r="H41" s="30">
        <f t="shared" si="0"/>
        <v>173.68285</v>
      </c>
      <c r="I41" s="30">
        <f t="shared" si="1"/>
        <v>173.68285</v>
      </c>
      <c r="J41" s="3">
        <f t="shared" si="5"/>
        <v>19875.07</v>
      </c>
      <c r="K41" s="31">
        <f t="shared" si="6"/>
        <v>233.73528917000303</v>
      </c>
    </row>
    <row r="42" spans="1:11" ht="38.25" x14ac:dyDescent="0.2">
      <c r="A42" s="27"/>
      <c r="B42" s="28">
        <v>18010300</v>
      </c>
      <c r="C42" s="32" t="s">
        <v>47</v>
      </c>
      <c r="D42" s="3">
        <v>892914.1</v>
      </c>
      <c r="E42" s="3">
        <v>1000000</v>
      </c>
      <c r="F42" s="3">
        <f t="shared" si="4"/>
        <v>1000000</v>
      </c>
      <c r="G42" s="3">
        <v>945327.88</v>
      </c>
      <c r="H42" s="30">
        <f t="shared" si="0"/>
        <v>94.532787999999996</v>
      </c>
      <c r="I42" s="30">
        <f t="shared" si="1"/>
        <v>94.532787999999996</v>
      </c>
      <c r="J42" s="3">
        <f t="shared" si="5"/>
        <v>52413.780000000028</v>
      </c>
      <c r="K42" s="31">
        <f t="shared" si="6"/>
        <v>105.86996890294375</v>
      </c>
    </row>
    <row r="43" spans="1:11" ht="38.25" x14ac:dyDescent="0.2">
      <c r="A43" s="27"/>
      <c r="B43" s="28">
        <v>18010400</v>
      </c>
      <c r="C43" s="32" t="s">
        <v>48</v>
      </c>
      <c r="D43" s="3">
        <v>1373047.05</v>
      </c>
      <c r="E43" s="3">
        <v>1200000</v>
      </c>
      <c r="F43" s="3">
        <f t="shared" si="4"/>
        <v>1200000</v>
      </c>
      <c r="G43" s="3">
        <v>1333703.96</v>
      </c>
      <c r="H43" s="30">
        <f t="shared" si="0"/>
        <v>111.14199666666667</v>
      </c>
      <c r="I43" s="30">
        <f t="shared" si="1"/>
        <v>111.14199666666667</v>
      </c>
      <c r="J43" s="3">
        <f t="shared" si="5"/>
        <v>-39343.090000000084</v>
      </c>
      <c r="K43" s="31">
        <f t="shared" si="6"/>
        <v>97.134614578575423</v>
      </c>
    </row>
    <row r="44" spans="1:11" x14ac:dyDescent="0.2">
      <c r="A44" s="27"/>
      <c r="B44" s="28">
        <v>18010500</v>
      </c>
      <c r="C44" s="32" t="s">
        <v>49</v>
      </c>
      <c r="D44" s="3">
        <v>5741699.2199999997</v>
      </c>
      <c r="E44" s="3">
        <v>6500000</v>
      </c>
      <c r="F44" s="3">
        <f t="shared" si="4"/>
        <v>6500000</v>
      </c>
      <c r="G44" s="3">
        <v>2452901.44</v>
      </c>
      <c r="H44" s="30">
        <f t="shared" si="0"/>
        <v>37.73694523076923</v>
      </c>
      <c r="I44" s="30">
        <f t="shared" si="1"/>
        <v>37.73694523076923</v>
      </c>
      <c r="J44" s="3">
        <f t="shared" si="5"/>
        <v>-3288797.78</v>
      </c>
      <c r="K44" s="31">
        <f t="shared" si="6"/>
        <v>42.72082785973592</v>
      </c>
    </row>
    <row r="45" spans="1:11" x14ac:dyDescent="0.2">
      <c r="A45" s="27"/>
      <c r="B45" s="28">
        <v>18010600</v>
      </c>
      <c r="C45" s="32" t="s">
        <v>50</v>
      </c>
      <c r="D45" s="3">
        <v>18249606.34</v>
      </c>
      <c r="E45" s="3">
        <v>21500000</v>
      </c>
      <c r="F45" s="3">
        <f t="shared" si="4"/>
        <v>21500000</v>
      </c>
      <c r="G45" s="3">
        <v>16446068.49</v>
      </c>
      <c r="H45" s="30">
        <f t="shared" si="0"/>
        <v>76.493341813953492</v>
      </c>
      <c r="I45" s="30">
        <f t="shared" si="1"/>
        <v>76.493341813953492</v>
      </c>
      <c r="J45" s="3">
        <f t="shared" si="5"/>
        <v>-1803537.8499999996</v>
      </c>
      <c r="K45" s="31">
        <f t="shared" si="6"/>
        <v>90.117387649908082</v>
      </c>
    </row>
    <row r="46" spans="1:11" x14ac:dyDescent="0.2">
      <c r="A46" s="27"/>
      <c r="B46" s="28">
        <v>18010700</v>
      </c>
      <c r="C46" s="32" t="s">
        <v>51</v>
      </c>
      <c r="D46" s="3">
        <v>766652.33</v>
      </c>
      <c r="E46" s="3">
        <v>820000</v>
      </c>
      <c r="F46" s="3">
        <f t="shared" si="4"/>
        <v>820000</v>
      </c>
      <c r="G46" s="3">
        <v>688107.73</v>
      </c>
      <c r="H46" s="30">
        <f t="shared" si="0"/>
        <v>83.915576829268289</v>
      </c>
      <c r="I46" s="30">
        <f t="shared" si="1"/>
        <v>83.915576829268289</v>
      </c>
      <c r="J46" s="3">
        <f t="shared" si="5"/>
        <v>-78544.599999999977</v>
      </c>
      <c r="K46" s="31">
        <f t="shared" si="6"/>
        <v>89.754860589806071</v>
      </c>
    </row>
    <row r="47" spans="1:11" x14ac:dyDescent="0.2">
      <c r="A47" s="27"/>
      <c r="B47" s="28">
        <v>18010900</v>
      </c>
      <c r="C47" s="32" t="s">
        <v>52</v>
      </c>
      <c r="D47" s="3">
        <v>2284980.85</v>
      </c>
      <c r="E47" s="3">
        <v>2300000</v>
      </c>
      <c r="F47" s="3">
        <f t="shared" si="4"/>
        <v>2300000</v>
      </c>
      <c r="G47" s="3">
        <v>1982014.87</v>
      </c>
      <c r="H47" s="30">
        <f t="shared" si="0"/>
        <v>86.174559565217407</v>
      </c>
      <c r="I47" s="30">
        <f t="shared" si="1"/>
        <v>86.174559565217407</v>
      </c>
      <c r="J47" s="3">
        <f t="shared" si="5"/>
        <v>-302965.98</v>
      </c>
      <c r="K47" s="31">
        <f t="shared" si="6"/>
        <v>86.740983846757402</v>
      </c>
    </row>
    <row r="48" spans="1:11" x14ac:dyDescent="0.2">
      <c r="A48" s="27"/>
      <c r="B48" s="28">
        <v>18011000</v>
      </c>
      <c r="C48" s="32" t="s">
        <v>53</v>
      </c>
      <c r="D48" s="3">
        <v>0</v>
      </c>
      <c r="E48" s="3">
        <v>20000</v>
      </c>
      <c r="F48" s="3">
        <f t="shared" si="4"/>
        <v>20000</v>
      </c>
      <c r="G48" s="3">
        <v>45833.33</v>
      </c>
      <c r="H48" s="30">
        <f t="shared" si="0"/>
        <v>229.16665000000003</v>
      </c>
      <c r="I48" s="30">
        <f t="shared" si="1"/>
        <v>229.16665000000003</v>
      </c>
      <c r="J48" s="3">
        <f t="shared" si="5"/>
        <v>45833.33</v>
      </c>
      <c r="K48" s="31" t="e">
        <f t="shared" si="6"/>
        <v>#DIV/0!</v>
      </c>
    </row>
    <row r="49" spans="1:11" x14ac:dyDescent="0.2">
      <c r="A49" s="27"/>
      <c r="B49" s="28">
        <v>18011100</v>
      </c>
      <c r="C49" s="32" t="s">
        <v>54</v>
      </c>
      <c r="D49" s="3">
        <v>47916.67</v>
      </c>
      <c r="E49" s="3">
        <v>50000</v>
      </c>
      <c r="F49" s="3">
        <f t="shared" si="4"/>
        <v>50000</v>
      </c>
      <c r="G49" s="3">
        <v>96174</v>
      </c>
      <c r="H49" s="30">
        <f t="shared" si="0"/>
        <v>192.34800000000001</v>
      </c>
      <c r="I49" s="30">
        <f t="shared" si="1"/>
        <v>192.34800000000001</v>
      </c>
      <c r="J49" s="3">
        <f t="shared" si="5"/>
        <v>48257.33</v>
      </c>
      <c r="K49" s="31">
        <f t="shared" si="6"/>
        <v>200.71094255923879</v>
      </c>
    </row>
    <row r="50" spans="1:11" x14ac:dyDescent="0.2">
      <c r="A50" s="27"/>
      <c r="B50" s="28">
        <v>18030000</v>
      </c>
      <c r="C50" s="32" t="s">
        <v>55</v>
      </c>
      <c r="D50" s="3">
        <f>D51+D52</f>
        <v>7925.3</v>
      </c>
      <c r="E50" s="3">
        <f t="shared" ref="E50:G50" si="15">E51+E52</f>
        <v>8000</v>
      </c>
      <c r="F50" s="3">
        <f t="shared" si="4"/>
        <v>8000</v>
      </c>
      <c r="G50" s="3">
        <f t="shared" si="15"/>
        <v>2051</v>
      </c>
      <c r="H50" s="30">
        <f t="shared" si="0"/>
        <v>25.637500000000003</v>
      </c>
      <c r="I50" s="30">
        <f t="shared" si="1"/>
        <v>25.637500000000003</v>
      </c>
      <c r="J50" s="3">
        <f t="shared" si="5"/>
        <v>-5874.3</v>
      </c>
      <c r="K50" s="31">
        <f t="shared" si="6"/>
        <v>25.879146530730697</v>
      </c>
    </row>
    <row r="51" spans="1:11" x14ac:dyDescent="0.2">
      <c r="A51" s="27"/>
      <c r="B51" s="28">
        <v>18030100</v>
      </c>
      <c r="C51" s="32" t="s">
        <v>56</v>
      </c>
      <c r="D51" s="3">
        <v>1960</v>
      </c>
      <c r="E51" s="3">
        <v>2000</v>
      </c>
      <c r="F51" s="3">
        <f t="shared" si="4"/>
        <v>2000</v>
      </c>
      <c r="G51" s="3">
        <v>0</v>
      </c>
      <c r="H51" s="30">
        <f t="shared" si="0"/>
        <v>0</v>
      </c>
      <c r="I51" s="30">
        <f t="shared" si="1"/>
        <v>0</v>
      </c>
      <c r="J51" s="3">
        <f t="shared" si="5"/>
        <v>-1960</v>
      </c>
      <c r="K51" s="31">
        <f t="shared" si="6"/>
        <v>0</v>
      </c>
    </row>
    <row r="52" spans="1:11" x14ac:dyDescent="0.2">
      <c r="A52" s="27"/>
      <c r="B52" s="28">
        <v>18030200</v>
      </c>
      <c r="C52" s="32" t="s">
        <v>57</v>
      </c>
      <c r="D52" s="3">
        <v>5965.3</v>
      </c>
      <c r="E52" s="3">
        <v>6000</v>
      </c>
      <c r="F52" s="3">
        <f t="shared" si="4"/>
        <v>6000</v>
      </c>
      <c r="G52" s="3">
        <v>2051</v>
      </c>
      <c r="H52" s="30">
        <f t="shared" si="0"/>
        <v>34.18333333333333</v>
      </c>
      <c r="I52" s="30">
        <f t="shared" si="1"/>
        <v>34.18333333333333</v>
      </c>
      <c r="J52" s="3">
        <f t="shared" si="5"/>
        <v>-3914.3</v>
      </c>
      <c r="K52" s="31">
        <f t="shared" si="6"/>
        <v>34.382176923205868</v>
      </c>
    </row>
    <row r="53" spans="1:11" x14ac:dyDescent="0.2">
      <c r="A53" s="27"/>
      <c r="B53" s="28">
        <v>18050000</v>
      </c>
      <c r="C53" s="32" t="s">
        <v>58</v>
      </c>
      <c r="D53" s="3">
        <f>D54+D55+D56</f>
        <v>21112840.399999999</v>
      </c>
      <c r="E53" s="3">
        <f t="shared" ref="E53:G53" si="16">E54+E55+E56</f>
        <v>20250000</v>
      </c>
      <c r="F53" s="3">
        <f t="shared" si="4"/>
        <v>20250000</v>
      </c>
      <c r="G53" s="3">
        <f t="shared" si="16"/>
        <v>18102745.84</v>
      </c>
      <c r="H53" s="30">
        <f t="shared" si="0"/>
        <v>89.396275753086414</v>
      </c>
      <c r="I53" s="30">
        <f t="shared" si="1"/>
        <v>89.396275753086414</v>
      </c>
      <c r="J53" s="3">
        <f t="shared" si="5"/>
        <v>-3010094.5599999987</v>
      </c>
      <c r="K53" s="31">
        <f t="shared" si="6"/>
        <v>85.742825205082312</v>
      </c>
    </row>
    <row r="54" spans="1:11" x14ac:dyDescent="0.2">
      <c r="A54" s="27"/>
      <c r="B54" s="28">
        <v>18050300</v>
      </c>
      <c r="C54" s="32" t="s">
        <v>59</v>
      </c>
      <c r="D54" s="3">
        <v>737458.45</v>
      </c>
      <c r="E54" s="3">
        <v>750000</v>
      </c>
      <c r="F54" s="3">
        <f t="shared" si="4"/>
        <v>750000</v>
      </c>
      <c r="G54" s="3">
        <v>1024920.82</v>
      </c>
      <c r="H54" s="30">
        <f t="shared" si="0"/>
        <v>136.65610933333332</v>
      </c>
      <c r="I54" s="30">
        <f t="shared" si="1"/>
        <v>136.65610933333332</v>
      </c>
      <c r="J54" s="3">
        <f t="shared" si="5"/>
        <v>287462.37</v>
      </c>
      <c r="K54" s="31">
        <f t="shared" si="6"/>
        <v>138.98014457628088</v>
      </c>
    </row>
    <row r="55" spans="1:11" x14ac:dyDescent="0.2">
      <c r="A55" s="27"/>
      <c r="B55" s="28">
        <v>18050400</v>
      </c>
      <c r="C55" s="32" t="s">
        <v>60</v>
      </c>
      <c r="D55" s="3">
        <v>12772432.9</v>
      </c>
      <c r="E55" s="3">
        <v>12000000</v>
      </c>
      <c r="F55" s="3">
        <f t="shared" si="4"/>
        <v>12000000</v>
      </c>
      <c r="G55" s="3">
        <v>9865368.5099999998</v>
      </c>
      <c r="H55" s="30">
        <f t="shared" si="0"/>
        <v>82.211404250000001</v>
      </c>
      <c r="I55" s="30">
        <f t="shared" si="1"/>
        <v>82.211404250000001</v>
      </c>
      <c r="J55" s="3">
        <f t="shared" si="5"/>
        <v>-2907064.3900000006</v>
      </c>
      <c r="K55" s="31">
        <f t="shared" si="6"/>
        <v>77.239540714283166</v>
      </c>
    </row>
    <row r="56" spans="1:11" ht="51" x14ac:dyDescent="0.2">
      <c r="A56" s="27"/>
      <c r="B56" s="28">
        <v>18050500</v>
      </c>
      <c r="C56" s="32" t="s">
        <v>61</v>
      </c>
      <c r="D56" s="3">
        <v>7602949.0499999998</v>
      </c>
      <c r="E56" s="3">
        <v>7500000</v>
      </c>
      <c r="F56" s="3">
        <f t="shared" si="4"/>
        <v>7500000</v>
      </c>
      <c r="G56" s="3">
        <v>7212456.5099999998</v>
      </c>
      <c r="H56" s="30">
        <f t="shared" si="0"/>
        <v>96.166086799999988</v>
      </c>
      <c r="I56" s="30">
        <f t="shared" si="1"/>
        <v>96.166086799999988</v>
      </c>
      <c r="J56" s="3">
        <f t="shared" si="5"/>
        <v>-390492.54000000004</v>
      </c>
      <c r="K56" s="31">
        <f t="shared" si="6"/>
        <v>94.86393322601576</v>
      </c>
    </row>
    <row r="57" spans="1:11" x14ac:dyDescent="0.2">
      <c r="A57" s="27"/>
      <c r="B57" s="5">
        <v>20000000</v>
      </c>
      <c r="C57" s="6" t="s">
        <v>62</v>
      </c>
      <c r="D57" s="7">
        <f>D58+D67+D78</f>
        <v>3674332.58</v>
      </c>
      <c r="E57" s="7">
        <f>E58+E67+E78</f>
        <v>3316000</v>
      </c>
      <c r="F57" s="7">
        <f t="shared" ref="F57:G57" si="17">F58+F67+F78</f>
        <v>3316000</v>
      </c>
      <c r="G57" s="7">
        <f t="shared" si="17"/>
        <v>3959844.91</v>
      </c>
      <c r="H57" s="25">
        <f t="shared" si="0"/>
        <v>119.4163121230398</v>
      </c>
      <c r="I57" s="25">
        <f t="shared" si="1"/>
        <v>119.4163121230398</v>
      </c>
      <c r="J57" s="7">
        <f t="shared" ref="J57" si="18">G57-D57</f>
        <v>285512.33000000007</v>
      </c>
      <c r="K57" s="26">
        <f t="shared" ref="K57" si="19">G57/D57*100</f>
        <v>107.77045419225497</v>
      </c>
    </row>
    <row r="58" spans="1:11" ht="13.5" x14ac:dyDescent="0.2">
      <c r="A58" s="27"/>
      <c r="B58" s="28">
        <v>21000000</v>
      </c>
      <c r="C58" s="29" t="s">
        <v>63</v>
      </c>
      <c r="D58" s="3">
        <f>D59+D61</f>
        <v>302149.59999999998</v>
      </c>
      <c r="E58" s="3">
        <f t="shared" ref="E58:G58" si="20">E59+E61</f>
        <v>271000</v>
      </c>
      <c r="F58" s="3">
        <f>E58</f>
        <v>271000</v>
      </c>
      <c r="G58" s="3">
        <f t="shared" si="20"/>
        <v>271635.06</v>
      </c>
      <c r="H58" s="30">
        <f t="shared" si="0"/>
        <v>100.23433948339485</v>
      </c>
      <c r="I58" s="30">
        <f t="shared" si="1"/>
        <v>100.23433948339485</v>
      </c>
      <c r="J58" s="3">
        <f>G58-D58</f>
        <v>-30514.539999999979</v>
      </c>
      <c r="K58" s="31">
        <f>G58/D58*100</f>
        <v>89.900850439649773</v>
      </c>
    </row>
    <row r="59" spans="1:11" ht="63.75" x14ac:dyDescent="0.2">
      <c r="A59" s="27"/>
      <c r="B59" s="28">
        <v>21010000</v>
      </c>
      <c r="C59" s="32" t="s">
        <v>64</v>
      </c>
      <c r="D59" s="3">
        <f>D60</f>
        <v>140</v>
      </c>
      <c r="E59" s="3">
        <v>0</v>
      </c>
      <c r="F59" s="3">
        <f t="shared" ref="F59:F81" si="21">E59</f>
        <v>0</v>
      </c>
      <c r="G59" s="3">
        <v>0</v>
      </c>
      <c r="H59" s="30" t="e">
        <f t="shared" si="0"/>
        <v>#DIV/0!</v>
      </c>
      <c r="I59" s="30" t="e">
        <f t="shared" si="1"/>
        <v>#DIV/0!</v>
      </c>
      <c r="J59" s="3">
        <f t="shared" ref="J59:J81" si="22">G59-D59</f>
        <v>-140</v>
      </c>
      <c r="K59" s="31">
        <f t="shared" ref="K59:K81" si="23">G59/D59*100</f>
        <v>0</v>
      </c>
    </row>
    <row r="60" spans="1:11" ht="38.25" x14ac:dyDescent="0.2">
      <c r="A60" s="27"/>
      <c r="B60" s="28">
        <v>21010300</v>
      </c>
      <c r="C60" s="32" t="s">
        <v>65</v>
      </c>
      <c r="D60" s="3">
        <v>140</v>
      </c>
      <c r="E60" s="3">
        <v>0</v>
      </c>
      <c r="F60" s="3">
        <f t="shared" si="21"/>
        <v>0</v>
      </c>
      <c r="G60" s="3">
        <v>0</v>
      </c>
      <c r="H60" s="30" t="e">
        <f t="shared" si="0"/>
        <v>#DIV/0!</v>
      </c>
      <c r="I60" s="30" t="e">
        <f t="shared" si="1"/>
        <v>#DIV/0!</v>
      </c>
      <c r="J60" s="3">
        <f t="shared" si="22"/>
        <v>-140</v>
      </c>
      <c r="K60" s="31">
        <f t="shared" si="23"/>
        <v>0</v>
      </c>
    </row>
    <row r="61" spans="1:11" x14ac:dyDescent="0.2">
      <c r="A61" s="27"/>
      <c r="B61" s="28">
        <v>21080000</v>
      </c>
      <c r="C61" s="32" t="s">
        <v>66</v>
      </c>
      <c r="D61" s="3">
        <f>D62+D64+D65+D66</f>
        <v>302009.59999999998</v>
      </c>
      <c r="E61" s="3">
        <f t="shared" ref="E61:G61" si="24">E62+E64+E65+E66</f>
        <v>271000</v>
      </c>
      <c r="F61" s="3">
        <f t="shared" si="21"/>
        <v>271000</v>
      </c>
      <c r="G61" s="3">
        <f t="shared" si="24"/>
        <v>271635.06</v>
      </c>
      <c r="H61" s="30">
        <f t="shared" si="0"/>
        <v>100.23433948339485</v>
      </c>
      <c r="I61" s="30">
        <f t="shared" si="1"/>
        <v>100.23433948339485</v>
      </c>
      <c r="J61" s="3">
        <f t="shared" si="22"/>
        <v>-30374.539999999979</v>
      </c>
      <c r="K61" s="31">
        <f t="shared" si="23"/>
        <v>89.942525005827633</v>
      </c>
    </row>
    <row r="62" spans="1:11" x14ac:dyDescent="0.2">
      <c r="A62" s="27"/>
      <c r="B62" s="28">
        <v>21080500</v>
      </c>
      <c r="C62" s="32" t="s">
        <v>66</v>
      </c>
      <c r="D62" s="3"/>
      <c r="E62" s="3">
        <v>0</v>
      </c>
      <c r="F62" s="3">
        <f t="shared" si="21"/>
        <v>0</v>
      </c>
      <c r="G62" s="3">
        <v>1074.24</v>
      </c>
      <c r="H62" s="30"/>
      <c r="I62" s="30"/>
      <c r="J62" s="3">
        <f t="shared" si="22"/>
        <v>1074.24</v>
      </c>
      <c r="K62" s="31" t="e">
        <f t="shared" si="23"/>
        <v>#DIV/0!</v>
      </c>
    </row>
    <row r="63" spans="1:11" ht="63.75" x14ac:dyDescent="0.2">
      <c r="A63" s="27"/>
      <c r="B63" s="28">
        <v>21080900</v>
      </c>
      <c r="C63" s="32" t="s">
        <v>67</v>
      </c>
      <c r="D63" s="3">
        <v>0</v>
      </c>
      <c r="E63" s="3">
        <v>0</v>
      </c>
      <c r="F63" s="3">
        <f t="shared" si="21"/>
        <v>0</v>
      </c>
      <c r="G63" s="3">
        <v>0</v>
      </c>
      <c r="H63" s="30" t="e">
        <f t="shared" si="0"/>
        <v>#DIV/0!</v>
      </c>
      <c r="I63" s="30"/>
      <c r="J63" s="3">
        <f t="shared" si="22"/>
        <v>0</v>
      </c>
      <c r="K63" s="31" t="e">
        <f t="shared" si="23"/>
        <v>#DIV/0!</v>
      </c>
    </row>
    <row r="64" spans="1:11" x14ac:dyDescent="0.2">
      <c r="A64" s="27"/>
      <c r="B64" s="28">
        <v>21081100</v>
      </c>
      <c r="C64" s="32" t="s">
        <v>68</v>
      </c>
      <c r="D64" s="3">
        <v>203009.6</v>
      </c>
      <c r="E64" s="3">
        <v>160000</v>
      </c>
      <c r="F64" s="3">
        <f t="shared" si="21"/>
        <v>160000</v>
      </c>
      <c r="G64" s="3">
        <v>179851.17</v>
      </c>
      <c r="H64" s="30">
        <f t="shared" si="0"/>
        <v>112.40698125000002</v>
      </c>
      <c r="I64" s="30">
        <f t="shared" si="1"/>
        <v>112.40698125000002</v>
      </c>
      <c r="J64" s="3">
        <f t="shared" si="22"/>
        <v>-23158.429999999993</v>
      </c>
      <c r="K64" s="31">
        <f t="shared" si="23"/>
        <v>88.592445874480816</v>
      </c>
    </row>
    <row r="65" spans="1:11" ht="38.25" x14ac:dyDescent="0.2">
      <c r="A65" s="27"/>
      <c r="B65" s="28">
        <v>21081500</v>
      </c>
      <c r="C65" s="32" t="s">
        <v>69</v>
      </c>
      <c r="D65" s="3">
        <v>98000</v>
      </c>
      <c r="E65" s="3">
        <v>110000</v>
      </c>
      <c r="F65" s="3">
        <f t="shared" si="21"/>
        <v>110000</v>
      </c>
      <c r="G65" s="3">
        <v>88709.65</v>
      </c>
      <c r="H65" s="30">
        <f t="shared" si="0"/>
        <v>80.645136363636354</v>
      </c>
      <c r="I65" s="30">
        <f t="shared" si="1"/>
        <v>80.645136363636354</v>
      </c>
      <c r="J65" s="3">
        <f t="shared" si="22"/>
        <v>-9290.3500000000058</v>
      </c>
      <c r="K65" s="31">
        <f t="shared" si="23"/>
        <v>90.520051020408161</v>
      </c>
    </row>
    <row r="66" spans="1:11" x14ac:dyDescent="0.2">
      <c r="A66" s="27"/>
      <c r="B66" s="28">
        <v>21081700</v>
      </c>
      <c r="C66" s="32" t="s">
        <v>70</v>
      </c>
      <c r="D66" s="3">
        <v>1000</v>
      </c>
      <c r="E66" s="3">
        <v>1000</v>
      </c>
      <c r="F66" s="3">
        <f t="shared" si="21"/>
        <v>1000</v>
      </c>
      <c r="G66" s="3">
        <v>2000</v>
      </c>
      <c r="H66" s="30">
        <f t="shared" si="0"/>
        <v>200</v>
      </c>
      <c r="I66" s="30">
        <f t="shared" si="1"/>
        <v>200</v>
      </c>
      <c r="J66" s="3">
        <f t="shared" si="22"/>
        <v>1000</v>
      </c>
      <c r="K66" s="31">
        <f t="shared" si="23"/>
        <v>200</v>
      </c>
    </row>
    <row r="67" spans="1:11" ht="27" x14ac:dyDescent="0.2">
      <c r="A67" s="27"/>
      <c r="B67" s="28">
        <v>22000000</v>
      </c>
      <c r="C67" s="29" t="s">
        <v>71</v>
      </c>
      <c r="D67" s="3">
        <f>D68+D72+D74</f>
        <v>2890018.42</v>
      </c>
      <c r="E67" s="3">
        <f t="shared" ref="E67:G67" si="25">E68+E72+E74</f>
        <v>2815000</v>
      </c>
      <c r="F67" s="3">
        <f t="shared" si="21"/>
        <v>2815000</v>
      </c>
      <c r="G67" s="3">
        <f t="shared" si="25"/>
        <v>3015483.58</v>
      </c>
      <c r="H67" s="30">
        <f t="shared" si="0"/>
        <v>107.12197442273535</v>
      </c>
      <c r="I67" s="30">
        <f t="shared" si="1"/>
        <v>107.12197442273535</v>
      </c>
      <c r="J67" s="3">
        <f t="shared" si="22"/>
        <v>125465.16000000015</v>
      </c>
      <c r="K67" s="31">
        <f t="shared" si="23"/>
        <v>104.34132734697241</v>
      </c>
    </row>
    <row r="68" spans="1:11" x14ac:dyDescent="0.2">
      <c r="A68" s="27"/>
      <c r="B68" s="28">
        <v>22010000</v>
      </c>
      <c r="C68" s="32" t="s">
        <v>72</v>
      </c>
      <c r="D68" s="3">
        <f>D69+D70+D71</f>
        <v>2727995.84</v>
      </c>
      <c r="E68" s="3">
        <f t="shared" ref="E68:G68" si="26">E69+E70+E71</f>
        <v>2650000</v>
      </c>
      <c r="F68" s="3">
        <f t="shared" si="21"/>
        <v>2650000</v>
      </c>
      <c r="G68" s="3">
        <f t="shared" si="26"/>
        <v>2874081.6</v>
      </c>
      <c r="H68" s="30">
        <f t="shared" si="0"/>
        <v>108.45590943396226</v>
      </c>
      <c r="I68" s="30">
        <f t="shared" si="1"/>
        <v>108.45590943396226</v>
      </c>
      <c r="J68" s="3">
        <f t="shared" si="22"/>
        <v>146085.76000000024</v>
      </c>
      <c r="K68" s="31">
        <f t="shared" si="23"/>
        <v>105.35505801944332</v>
      </c>
    </row>
    <row r="69" spans="1:11" ht="38.25" x14ac:dyDescent="0.2">
      <c r="A69" s="27"/>
      <c r="B69" s="28">
        <v>22010300</v>
      </c>
      <c r="C69" s="32" t="s">
        <v>73</v>
      </c>
      <c r="D69" s="3">
        <v>58588</v>
      </c>
      <c r="E69" s="3">
        <v>0</v>
      </c>
      <c r="F69" s="3">
        <f t="shared" si="21"/>
        <v>0</v>
      </c>
      <c r="G69" s="3">
        <v>48440</v>
      </c>
      <c r="H69" s="30" t="e">
        <f t="shared" si="0"/>
        <v>#DIV/0!</v>
      </c>
      <c r="I69" s="30" t="e">
        <f t="shared" si="1"/>
        <v>#DIV/0!</v>
      </c>
      <c r="J69" s="3">
        <f t="shared" si="22"/>
        <v>-10148</v>
      </c>
      <c r="K69" s="31">
        <f t="shared" si="23"/>
        <v>82.679046903802828</v>
      </c>
    </row>
    <row r="70" spans="1:11" x14ac:dyDescent="0.2">
      <c r="A70" s="27"/>
      <c r="B70" s="28">
        <v>22012500</v>
      </c>
      <c r="C70" s="32" t="s">
        <v>74</v>
      </c>
      <c r="D70" s="3">
        <v>1578037.84</v>
      </c>
      <c r="E70" s="3">
        <v>1600000</v>
      </c>
      <c r="F70" s="3">
        <f t="shared" si="21"/>
        <v>1600000</v>
      </c>
      <c r="G70" s="3">
        <v>2114891.6</v>
      </c>
      <c r="H70" s="30">
        <f t="shared" si="0"/>
        <v>132.180725</v>
      </c>
      <c r="I70" s="30">
        <f t="shared" si="1"/>
        <v>132.180725</v>
      </c>
      <c r="J70" s="3">
        <f t="shared" si="22"/>
        <v>536853.76000000001</v>
      </c>
      <c r="K70" s="31">
        <f t="shared" si="23"/>
        <v>134.02033502567974</v>
      </c>
    </row>
    <row r="71" spans="1:11" ht="25.5" x14ac:dyDescent="0.2">
      <c r="A71" s="27"/>
      <c r="B71" s="28">
        <v>22012600</v>
      </c>
      <c r="C71" s="32" t="s">
        <v>75</v>
      </c>
      <c r="D71" s="3">
        <v>1091370</v>
      </c>
      <c r="E71" s="3">
        <v>1050000</v>
      </c>
      <c r="F71" s="3">
        <f t="shared" si="21"/>
        <v>1050000</v>
      </c>
      <c r="G71" s="3">
        <v>710750</v>
      </c>
      <c r="H71" s="30">
        <f t="shared" si="0"/>
        <v>67.69047619047619</v>
      </c>
      <c r="I71" s="30">
        <f t="shared" si="1"/>
        <v>67.69047619047619</v>
      </c>
      <c r="J71" s="3">
        <f t="shared" si="22"/>
        <v>-380620</v>
      </c>
      <c r="K71" s="31">
        <f t="shared" si="23"/>
        <v>65.124568203267458</v>
      </c>
    </row>
    <row r="72" spans="1:11" ht="38.25" x14ac:dyDescent="0.2">
      <c r="A72" s="27"/>
      <c r="B72" s="28">
        <v>22080000</v>
      </c>
      <c r="C72" s="32" t="s">
        <v>76</v>
      </c>
      <c r="D72" s="3">
        <f>D73</f>
        <v>77293.84</v>
      </c>
      <c r="E72" s="3">
        <f t="shared" ref="E72:G72" si="27">E73</f>
        <v>90000</v>
      </c>
      <c r="F72" s="3">
        <f t="shared" si="21"/>
        <v>90000</v>
      </c>
      <c r="G72" s="3">
        <f t="shared" si="27"/>
        <v>95116.86</v>
      </c>
      <c r="H72" s="30">
        <f t="shared" si="0"/>
        <v>105.6854</v>
      </c>
      <c r="I72" s="30">
        <f t="shared" si="1"/>
        <v>105.6854</v>
      </c>
      <c r="J72" s="3">
        <f t="shared" si="22"/>
        <v>17823.020000000004</v>
      </c>
      <c r="K72" s="31">
        <f t="shared" si="23"/>
        <v>123.0587845033964</v>
      </c>
    </row>
    <row r="73" spans="1:11" ht="38.25" x14ac:dyDescent="0.2">
      <c r="A73" s="27"/>
      <c r="B73" s="28">
        <v>22080400</v>
      </c>
      <c r="C73" s="32" t="s">
        <v>77</v>
      </c>
      <c r="D73" s="3">
        <v>77293.84</v>
      </c>
      <c r="E73" s="3">
        <v>90000</v>
      </c>
      <c r="F73" s="3">
        <f t="shared" si="21"/>
        <v>90000</v>
      </c>
      <c r="G73" s="3">
        <v>95116.86</v>
      </c>
      <c r="H73" s="30">
        <f t="shared" si="0"/>
        <v>105.6854</v>
      </c>
      <c r="I73" s="30">
        <f t="shared" si="1"/>
        <v>105.6854</v>
      </c>
      <c r="J73" s="3">
        <f t="shared" si="22"/>
        <v>17823.020000000004</v>
      </c>
      <c r="K73" s="31">
        <f t="shared" si="23"/>
        <v>123.0587845033964</v>
      </c>
    </row>
    <row r="74" spans="1:11" x14ac:dyDescent="0.2">
      <c r="A74" s="27"/>
      <c r="B74" s="28">
        <v>22090000</v>
      </c>
      <c r="C74" s="32" t="s">
        <v>78</v>
      </c>
      <c r="D74" s="3">
        <f>D75+D76+D77</f>
        <v>84728.74</v>
      </c>
      <c r="E74" s="3">
        <f t="shared" ref="E74:G74" si="28">E75+E76+E77</f>
        <v>75000</v>
      </c>
      <c r="F74" s="3">
        <f t="shared" si="21"/>
        <v>75000</v>
      </c>
      <c r="G74" s="3">
        <f t="shared" si="28"/>
        <v>46285.119999999995</v>
      </c>
      <c r="H74" s="30">
        <f t="shared" si="0"/>
        <v>61.713493333333325</v>
      </c>
      <c r="I74" s="30">
        <f t="shared" si="1"/>
        <v>61.713493333333325</v>
      </c>
      <c r="J74" s="3">
        <f t="shared" si="22"/>
        <v>-38443.62000000001</v>
      </c>
      <c r="K74" s="31">
        <f t="shared" si="23"/>
        <v>54.627414499495671</v>
      </c>
    </row>
    <row r="75" spans="1:11" ht="38.25" x14ac:dyDescent="0.2">
      <c r="A75" s="27"/>
      <c r="B75" s="28">
        <v>22090100</v>
      </c>
      <c r="C75" s="32" t="s">
        <v>79</v>
      </c>
      <c r="D75" s="3">
        <v>79671.240000000005</v>
      </c>
      <c r="E75" s="3">
        <v>70000</v>
      </c>
      <c r="F75" s="3">
        <f t="shared" si="21"/>
        <v>70000</v>
      </c>
      <c r="G75" s="3">
        <v>39648.769999999997</v>
      </c>
      <c r="H75" s="30">
        <f t="shared" si="0"/>
        <v>56.641100000000002</v>
      </c>
      <c r="I75" s="30">
        <f t="shared" si="1"/>
        <v>56.641100000000002</v>
      </c>
      <c r="J75" s="3">
        <f t="shared" si="22"/>
        <v>-40022.470000000008</v>
      </c>
      <c r="K75" s="31">
        <f t="shared" si="23"/>
        <v>49.765473714228612</v>
      </c>
    </row>
    <row r="76" spans="1:11" x14ac:dyDescent="0.2">
      <c r="A76" s="27"/>
      <c r="B76" s="28">
        <v>22090200</v>
      </c>
      <c r="C76" s="32" t="s">
        <v>80</v>
      </c>
      <c r="D76" s="3">
        <v>0</v>
      </c>
      <c r="E76" s="3">
        <v>0</v>
      </c>
      <c r="F76" s="3">
        <f t="shared" si="21"/>
        <v>0</v>
      </c>
      <c r="G76" s="3">
        <v>652.35</v>
      </c>
      <c r="H76" s="30" t="e">
        <f t="shared" si="0"/>
        <v>#DIV/0!</v>
      </c>
      <c r="I76" s="30" t="e">
        <f t="shared" si="1"/>
        <v>#DIV/0!</v>
      </c>
      <c r="J76" s="3">
        <f t="shared" si="22"/>
        <v>652.35</v>
      </c>
      <c r="K76" s="31" t="e">
        <f t="shared" si="23"/>
        <v>#DIV/0!</v>
      </c>
    </row>
    <row r="77" spans="1:11" ht="38.25" x14ac:dyDescent="0.2">
      <c r="A77" s="27"/>
      <c r="B77" s="28">
        <v>22090400</v>
      </c>
      <c r="C77" s="32" t="s">
        <v>81</v>
      </c>
      <c r="D77" s="3">
        <v>5057.5</v>
      </c>
      <c r="E77" s="3">
        <v>5000</v>
      </c>
      <c r="F77" s="3">
        <f t="shared" si="21"/>
        <v>5000</v>
      </c>
      <c r="G77" s="3">
        <v>5984</v>
      </c>
      <c r="H77" s="30">
        <f t="shared" si="0"/>
        <v>119.68</v>
      </c>
      <c r="I77" s="30">
        <f t="shared" si="1"/>
        <v>119.68</v>
      </c>
      <c r="J77" s="3">
        <f t="shared" si="22"/>
        <v>926.5</v>
      </c>
      <c r="K77" s="31">
        <f t="shared" si="23"/>
        <v>118.31932773109244</v>
      </c>
    </row>
    <row r="78" spans="1:11" ht="13.5" x14ac:dyDescent="0.2">
      <c r="A78" s="27"/>
      <c r="B78" s="28">
        <v>24000000</v>
      </c>
      <c r="C78" s="29" t="s">
        <v>82</v>
      </c>
      <c r="D78" s="3">
        <f>D79</f>
        <v>482164.56</v>
      </c>
      <c r="E78" s="3">
        <f t="shared" ref="E78:G78" si="29">E79</f>
        <v>230000</v>
      </c>
      <c r="F78" s="3">
        <f t="shared" si="21"/>
        <v>230000</v>
      </c>
      <c r="G78" s="3">
        <f t="shared" si="29"/>
        <v>672726.27</v>
      </c>
      <c r="H78" s="30">
        <f t="shared" ref="H78:H133" si="30">G78/E78*100</f>
        <v>292.48968260869566</v>
      </c>
      <c r="I78" s="30">
        <f t="shared" ref="I78:I83" si="31">G78/F78*100</f>
        <v>292.48968260869566</v>
      </c>
      <c r="J78" s="3">
        <f t="shared" si="22"/>
        <v>190561.71000000002</v>
      </c>
      <c r="K78" s="31">
        <f t="shared" si="23"/>
        <v>139.52213119935649</v>
      </c>
    </row>
    <row r="79" spans="1:11" x14ac:dyDescent="0.2">
      <c r="A79" s="27"/>
      <c r="B79" s="28">
        <v>24060000</v>
      </c>
      <c r="C79" s="32" t="s">
        <v>66</v>
      </c>
      <c r="D79" s="3">
        <f>D80+D81</f>
        <v>482164.56</v>
      </c>
      <c r="E79" s="3">
        <f t="shared" ref="E79:G79" si="32">E80+E81</f>
        <v>230000</v>
      </c>
      <c r="F79" s="3">
        <f t="shared" si="21"/>
        <v>230000</v>
      </c>
      <c r="G79" s="3">
        <f t="shared" si="32"/>
        <v>672726.27</v>
      </c>
      <c r="H79" s="30">
        <f t="shared" si="30"/>
        <v>292.48968260869566</v>
      </c>
      <c r="I79" s="30">
        <f t="shared" si="31"/>
        <v>292.48968260869566</v>
      </c>
      <c r="J79" s="3">
        <f t="shared" si="22"/>
        <v>190561.71000000002</v>
      </c>
      <c r="K79" s="31">
        <f t="shared" si="23"/>
        <v>139.52213119935649</v>
      </c>
    </row>
    <row r="80" spans="1:11" x14ac:dyDescent="0.2">
      <c r="A80" s="27"/>
      <c r="B80" s="28">
        <v>24060300</v>
      </c>
      <c r="C80" s="32" t="s">
        <v>66</v>
      </c>
      <c r="D80" s="3">
        <v>111999.63</v>
      </c>
      <c r="E80" s="3">
        <v>130000</v>
      </c>
      <c r="F80" s="3">
        <f t="shared" si="21"/>
        <v>130000</v>
      </c>
      <c r="G80" s="3">
        <v>550878.16</v>
      </c>
      <c r="H80" s="30">
        <f t="shared" si="30"/>
        <v>423.75243076923078</v>
      </c>
      <c r="I80" s="30">
        <f t="shared" si="31"/>
        <v>423.75243076923078</v>
      </c>
      <c r="J80" s="3">
        <f t="shared" si="22"/>
        <v>438878.53</v>
      </c>
      <c r="K80" s="31">
        <f t="shared" si="23"/>
        <v>491.85712488514469</v>
      </c>
    </row>
    <row r="81" spans="1:11" ht="63.75" x14ac:dyDescent="0.2">
      <c r="A81" s="27"/>
      <c r="B81" s="28">
        <v>24062200</v>
      </c>
      <c r="C81" s="32" t="s">
        <v>83</v>
      </c>
      <c r="D81" s="3">
        <v>370164.93</v>
      </c>
      <c r="E81" s="3">
        <v>100000</v>
      </c>
      <c r="F81" s="3">
        <f t="shared" si="21"/>
        <v>100000</v>
      </c>
      <c r="G81" s="3">
        <v>121848.11</v>
      </c>
      <c r="H81" s="30">
        <f t="shared" si="30"/>
        <v>121.84810999999999</v>
      </c>
      <c r="I81" s="30">
        <f t="shared" si="31"/>
        <v>121.84810999999999</v>
      </c>
      <c r="J81" s="3">
        <f t="shared" si="22"/>
        <v>-248316.82</v>
      </c>
      <c r="K81" s="31">
        <f t="shared" si="23"/>
        <v>32.917248535673004</v>
      </c>
    </row>
    <row r="82" spans="1:11" x14ac:dyDescent="0.2">
      <c r="A82" s="27"/>
      <c r="B82" s="5">
        <v>40000000</v>
      </c>
      <c r="C82" s="6" t="s">
        <v>85</v>
      </c>
      <c r="D82" s="7">
        <f>D84+D86+D91+D94</f>
        <v>102745460.7</v>
      </c>
      <c r="E82" s="7">
        <f t="shared" ref="E82:G82" si="33">E84+E86+E91+E94</f>
        <v>83423762.299999997</v>
      </c>
      <c r="F82" s="7">
        <f t="shared" si="33"/>
        <v>83423762.299999997</v>
      </c>
      <c r="G82" s="7">
        <f t="shared" si="33"/>
        <v>83396241.040000007</v>
      </c>
      <c r="H82" s="25">
        <f t="shared" si="30"/>
        <v>99.967010286708216</v>
      </c>
      <c r="I82" s="25">
        <f t="shared" si="31"/>
        <v>99.967010286708216</v>
      </c>
      <c r="J82" s="7">
        <f t="shared" ref="J82:J133" si="34">G82-D82</f>
        <v>-19349219.659999996</v>
      </c>
      <c r="K82" s="26">
        <f t="shared" ref="K82:K133" si="35">G82/D82*100</f>
        <v>81.167810696283155</v>
      </c>
    </row>
    <row r="83" spans="1:11" x14ac:dyDescent="0.2">
      <c r="A83" s="27"/>
      <c r="B83" s="28">
        <v>41000000</v>
      </c>
      <c r="C83" s="32" t="s">
        <v>86</v>
      </c>
      <c r="D83" s="3">
        <f>D84+D86+D91+D94</f>
        <v>102745460.7</v>
      </c>
      <c r="E83" s="3">
        <f t="shared" ref="E83" si="36">E84+E86+E91+E94</f>
        <v>83423762.299999997</v>
      </c>
      <c r="F83" s="3">
        <f>E83</f>
        <v>83423762.299999997</v>
      </c>
      <c r="G83" s="3">
        <f>G84+G86+G91+G94</f>
        <v>83396241.040000007</v>
      </c>
      <c r="H83" s="30">
        <f>G83/E83*100</f>
        <v>99.967010286708216</v>
      </c>
      <c r="I83" s="30">
        <f t="shared" si="31"/>
        <v>99.967010286708216</v>
      </c>
      <c r="J83" s="3">
        <f t="shared" si="34"/>
        <v>-19349219.659999996</v>
      </c>
      <c r="K83" s="31">
        <f t="shared" si="35"/>
        <v>81.167810696283155</v>
      </c>
    </row>
    <row r="84" spans="1:11" x14ac:dyDescent="0.2">
      <c r="A84" s="27"/>
      <c r="B84" s="28">
        <v>41020000</v>
      </c>
      <c r="C84" s="32" t="s">
        <v>87</v>
      </c>
      <c r="D84" s="3">
        <f>D85</f>
        <v>11029700</v>
      </c>
      <c r="E84" s="3">
        <f t="shared" ref="E84:G84" si="37">E85</f>
        <v>7745400</v>
      </c>
      <c r="F84" s="3">
        <f t="shared" ref="F84:F100" si="38">E84</f>
        <v>7745400</v>
      </c>
      <c r="G84" s="3">
        <f t="shared" si="37"/>
        <v>7745400</v>
      </c>
      <c r="H84" s="30">
        <f t="shared" ref="H84:H100" si="39">G84/E84*100</f>
        <v>100</v>
      </c>
      <c r="I84" s="30">
        <f t="shared" ref="I84:I100" si="40">G84/F84*100</f>
        <v>100</v>
      </c>
      <c r="J84" s="3">
        <f t="shared" ref="J84:J100" si="41">G84-D84</f>
        <v>-3284300</v>
      </c>
      <c r="K84" s="31">
        <f t="shared" ref="K84:K100" si="42">G84/D84*100</f>
        <v>70.223124835670959</v>
      </c>
    </row>
    <row r="85" spans="1:11" x14ac:dyDescent="0.2">
      <c r="A85" s="27"/>
      <c r="B85" s="28">
        <v>41020100</v>
      </c>
      <c r="C85" s="32" t="s">
        <v>88</v>
      </c>
      <c r="D85" s="3">
        <v>11029700</v>
      </c>
      <c r="E85" s="3">
        <v>7745400</v>
      </c>
      <c r="F85" s="3">
        <f t="shared" si="38"/>
        <v>7745400</v>
      </c>
      <c r="G85" s="3">
        <v>7745400</v>
      </c>
      <c r="H85" s="30">
        <f t="shared" si="39"/>
        <v>100</v>
      </c>
      <c r="I85" s="30">
        <f t="shared" si="40"/>
        <v>100</v>
      </c>
      <c r="J85" s="3">
        <f t="shared" si="41"/>
        <v>-3284300</v>
      </c>
      <c r="K85" s="31">
        <f t="shared" si="42"/>
        <v>70.223124835670959</v>
      </c>
    </row>
    <row r="86" spans="1:11" x14ac:dyDescent="0.2">
      <c r="A86" s="27"/>
      <c r="B86" s="28">
        <v>41030000</v>
      </c>
      <c r="C86" s="32" t="s">
        <v>89</v>
      </c>
      <c r="D86" s="3">
        <f>D87+D88+D90+D89</f>
        <v>83324094</v>
      </c>
      <c r="E86" s="3">
        <f t="shared" ref="E86:G86" si="43">E87+E88+E90</f>
        <v>70812400</v>
      </c>
      <c r="F86" s="3">
        <f t="shared" si="38"/>
        <v>70812400</v>
      </c>
      <c r="G86" s="3">
        <f t="shared" si="43"/>
        <v>70812400</v>
      </c>
      <c r="H86" s="30">
        <f t="shared" si="39"/>
        <v>100</v>
      </c>
      <c r="I86" s="30">
        <f t="shared" si="40"/>
        <v>100</v>
      </c>
      <c r="J86" s="3">
        <f t="shared" si="41"/>
        <v>-12511694</v>
      </c>
      <c r="K86" s="31">
        <f t="shared" si="42"/>
        <v>84.984302379573435</v>
      </c>
    </row>
    <row r="87" spans="1:11" ht="25.5" x14ac:dyDescent="0.2">
      <c r="A87" s="27"/>
      <c r="B87" s="28">
        <v>41033900</v>
      </c>
      <c r="C87" s="32" t="s">
        <v>90</v>
      </c>
      <c r="D87" s="3">
        <v>73542200</v>
      </c>
      <c r="E87" s="3">
        <v>70812400</v>
      </c>
      <c r="F87" s="3">
        <f t="shared" si="38"/>
        <v>70812400</v>
      </c>
      <c r="G87" s="3">
        <v>70812400</v>
      </c>
      <c r="H87" s="30">
        <f t="shared" si="39"/>
        <v>100</v>
      </c>
      <c r="I87" s="30">
        <f t="shared" si="40"/>
        <v>100</v>
      </c>
      <c r="J87" s="3">
        <f t="shared" si="41"/>
        <v>-2729800</v>
      </c>
      <c r="K87" s="31">
        <f t="shared" si="42"/>
        <v>96.288117570592121</v>
      </c>
    </row>
    <row r="88" spans="1:11" ht="38.25" x14ac:dyDescent="0.2">
      <c r="A88" s="27"/>
      <c r="B88" s="28">
        <v>41034500</v>
      </c>
      <c r="C88" s="32" t="s">
        <v>91</v>
      </c>
      <c r="D88" s="3">
        <v>8817763</v>
      </c>
      <c r="E88" s="3">
        <v>0</v>
      </c>
      <c r="F88" s="3">
        <f t="shared" si="38"/>
        <v>0</v>
      </c>
      <c r="G88" s="3">
        <v>0</v>
      </c>
      <c r="H88" s="30" t="e">
        <f t="shared" si="39"/>
        <v>#DIV/0!</v>
      </c>
      <c r="I88" s="30" t="e">
        <f t="shared" si="40"/>
        <v>#DIV/0!</v>
      </c>
      <c r="J88" s="3">
        <f t="shared" si="41"/>
        <v>-8817763</v>
      </c>
      <c r="K88" s="31">
        <f t="shared" si="42"/>
        <v>0</v>
      </c>
    </row>
    <row r="89" spans="1:11" ht="38.25" x14ac:dyDescent="0.2">
      <c r="A89" s="27"/>
      <c r="B89" s="28">
        <v>41035200</v>
      </c>
      <c r="C89" s="32" t="s">
        <v>92</v>
      </c>
      <c r="D89" s="3">
        <v>197330</v>
      </c>
      <c r="E89" s="3">
        <v>0</v>
      </c>
      <c r="F89" s="3">
        <f t="shared" si="38"/>
        <v>0</v>
      </c>
      <c r="G89" s="3">
        <v>0</v>
      </c>
      <c r="H89" s="30" t="e">
        <f t="shared" si="39"/>
        <v>#DIV/0!</v>
      </c>
      <c r="I89" s="30" t="e">
        <f t="shared" si="40"/>
        <v>#DIV/0!</v>
      </c>
      <c r="J89" s="3">
        <f t="shared" si="41"/>
        <v>-197330</v>
      </c>
      <c r="K89" s="31">
        <f t="shared" si="42"/>
        <v>0</v>
      </c>
    </row>
    <row r="90" spans="1:11" ht="51" x14ac:dyDescent="0.2">
      <c r="A90" s="27"/>
      <c r="B90" s="28">
        <v>41035500</v>
      </c>
      <c r="C90" s="32" t="s">
        <v>93</v>
      </c>
      <c r="D90" s="3">
        <v>766801</v>
      </c>
      <c r="E90" s="3">
        <v>0</v>
      </c>
      <c r="F90" s="3">
        <f t="shared" si="38"/>
        <v>0</v>
      </c>
      <c r="G90" s="3">
        <v>0</v>
      </c>
      <c r="H90" s="30" t="e">
        <f t="shared" si="39"/>
        <v>#DIV/0!</v>
      </c>
      <c r="I90" s="30" t="e">
        <f t="shared" si="40"/>
        <v>#DIV/0!</v>
      </c>
      <c r="J90" s="3">
        <f t="shared" si="41"/>
        <v>-766801</v>
      </c>
      <c r="K90" s="31">
        <f t="shared" si="42"/>
        <v>0</v>
      </c>
    </row>
    <row r="91" spans="1:11" x14ac:dyDescent="0.2">
      <c r="A91" s="27"/>
      <c r="B91" s="28">
        <v>41040000</v>
      </c>
      <c r="C91" s="32" t="s">
        <v>94</v>
      </c>
      <c r="D91" s="3">
        <f>D92+D93</f>
        <v>2317200</v>
      </c>
      <c r="E91" s="3">
        <f t="shared" ref="E91:G91" si="44">E92+E93</f>
        <v>1850000</v>
      </c>
      <c r="F91" s="3">
        <f t="shared" si="38"/>
        <v>1850000</v>
      </c>
      <c r="G91" s="3">
        <f t="shared" si="44"/>
        <v>1850000</v>
      </c>
      <c r="H91" s="30">
        <f t="shared" si="39"/>
        <v>100</v>
      </c>
      <c r="I91" s="30">
        <f t="shared" si="40"/>
        <v>100</v>
      </c>
      <c r="J91" s="3">
        <f t="shared" si="41"/>
        <v>-467200</v>
      </c>
      <c r="K91" s="31">
        <f t="shared" si="42"/>
        <v>79.837735197652336</v>
      </c>
    </row>
    <row r="92" spans="1:11" ht="51" x14ac:dyDescent="0.2">
      <c r="A92" s="27"/>
      <c r="B92" s="28">
        <v>41040200</v>
      </c>
      <c r="C92" s="32" t="s">
        <v>95</v>
      </c>
      <c r="D92" s="3">
        <v>1267200</v>
      </c>
      <c r="E92" s="3">
        <v>0</v>
      </c>
      <c r="F92" s="3">
        <f t="shared" si="38"/>
        <v>0</v>
      </c>
      <c r="G92" s="3">
        <v>0</v>
      </c>
      <c r="H92" s="30" t="e">
        <f t="shared" si="39"/>
        <v>#DIV/0!</v>
      </c>
      <c r="I92" s="30" t="e">
        <f t="shared" si="40"/>
        <v>#DIV/0!</v>
      </c>
      <c r="J92" s="3">
        <f t="shared" si="41"/>
        <v>-1267200</v>
      </c>
      <c r="K92" s="31">
        <f t="shared" si="42"/>
        <v>0</v>
      </c>
    </row>
    <row r="93" spans="1:11" ht="63.75" x14ac:dyDescent="0.2">
      <c r="A93" s="27"/>
      <c r="B93" s="28">
        <v>41040500</v>
      </c>
      <c r="C93" s="32" t="s">
        <v>96</v>
      </c>
      <c r="D93" s="3">
        <v>1050000</v>
      </c>
      <c r="E93" s="3">
        <v>1850000</v>
      </c>
      <c r="F93" s="3">
        <f t="shared" si="38"/>
        <v>1850000</v>
      </c>
      <c r="G93" s="3">
        <v>1850000</v>
      </c>
      <c r="H93" s="30">
        <f t="shared" si="39"/>
        <v>100</v>
      </c>
      <c r="I93" s="30">
        <f t="shared" si="40"/>
        <v>100</v>
      </c>
      <c r="J93" s="3">
        <f t="shared" si="41"/>
        <v>800000</v>
      </c>
      <c r="K93" s="31">
        <f t="shared" si="42"/>
        <v>176.19047619047618</v>
      </c>
    </row>
    <row r="94" spans="1:11" ht="25.5" x14ac:dyDescent="0.2">
      <c r="A94" s="27"/>
      <c r="B94" s="28">
        <v>41050000</v>
      </c>
      <c r="C94" s="32" t="s">
        <v>97</v>
      </c>
      <c r="D94" s="3">
        <f>D96+D97+D98+D99+D100+D95</f>
        <v>6074466.7000000002</v>
      </c>
      <c r="E94" s="3">
        <f>E96+E97+E98+E99+E100</f>
        <v>3015962.3</v>
      </c>
      <c r="F94" s="3">
        <f t="shared" si="38"/>
        <v>3015962.3</v>
      </c>
      <c r="G94" s="3">
        <f>G96+G97+G98+G99+G100</f>
        <v>2988441.04</v>
      </c>
      <c r="H94" s="30">
        <f t="shared" si="39"/>
        <v>99.087479972810016</v>
      </c>
      <c r="I94" s="30">
        <f t="shared" si="40"/>
        <v>99.087479972810016</v>
      </c>
      <c r="J94" s="3">
        <f t="shared" si="41"/>
        <v>-3086025.66</v>
      </c>
      <c r="K94" s="31">
        <f t="shared" si="42"/>
        <v>49.196763890400454</v>
      </c>
    </row>
    <row r="95" spans="1:11" ht="63.75" x14ac:dyDescent="0.2">
      <c r="A95" s="27"/>
      <c r="B95" s="28">
        <v>41050900</v>
      </c>
      <c r="C95" s="32" t="s">
        <v>98</v>
      </c>
      <c r="D95" s="3">
        <v>450988</v>
      </c>
      <c r="E95" s="3">
        <v>0</v>
      </c>
      <c r="F95" s="3">
        <f t="shared" si="38"/>
        <v>0</v>
      </c>
      <c r="G95" s="3">
        <v>0</v>
      </c>
      <c r="H95" s="30" t="e">
        <f t="shared" si="39"/>
        <v>#DIV/0!</v>
      </c>
      <c r="I95" s="30" t="e">
        <f t="shared" si="40"/>
        <v>#DIV/0!</v>
      </c>
      <c r="J95" s="3">
        <f t="shared" si="41"/>
        <v>-450988</v>
      </c>
      <c r="K95" s="31">
        <f t="shared" si="42"/>
        <v>0</v>
      </c>
    </row>
    <row r="96" spans="1:11" ht="38.25" x14ac:dyDescent="0.2">
      <c r="A96" s="27"/>
      <c r="B96" s="28">
        <v>41051000</v>
      </c>
      <c r="C96" s="32" t="s">
        <v>99</v>
      </c>
      <c r="D96" s="3">
        <v>1141900</v>
      </c>
      <c r="E96" s="3">
        <v>1216150</v>
      </c>
      <c r="F96" s="3">
        <f t="shared" si="38"/>
        <v>1216150</v>
      </c>
      <c r="G96" s="3">
        <v>1216150</v>
      </c>
      <c r="H96" s="30">
        <f t="shared" si="39"/>
        <v>100</v>
      </c>
      <c r="I96" s="30">
        <f t="shared" si="40"/>
        <v>100</v>
      </c>
      <c r="J96" s="3">
        <f t="shared" si="41"/>
        <v>74250</v>
      </c>
      <c r="K96" s="31">
        <f t="shared" si="42"/>
        <v>106.50232069358087</v>
      </c>
    </row>
    <row r="97" spans="1:11" ht="38.25" x14ac:dyDescent="0.2">
      <c r="A97" s="27"/>
      <c r="B97" s="28">
        <v>41051200</v>
      </c>
      <c r="C97" s="32" t="s">
        <v>100</v>
      </c>
      <c r="D97" s="3">
        <v>293600</v>
      </c>
      <c r="E97" s="3">
        <v>333100</v>
      </c>
      <c r="F97" s="3">
        <f t="shared" si="38"/>
        <v>333100</v>
      </c>
      <c r="G97" s="3">
        <v>333100</v>
      </c>
      <c r="H97" s="30">
        <f t="shared" si="39"/>
        <v>100</v>
      </c>
      <c r="I97" s="30">
        <f t="shared" si="40"/>
        <v>100</v>
      </c>
      <c r="J97" s="3">
        <f t="shared" si="41"/>
        <v>39500</v>
      </c>
      <c r="K97" s="31">
        <f t="shared" si="42"/>
        <v>113.45367847411445</v>
      </c>
    </row>
    <row r="98" spans="1:11" ht="51" x14ac:dyDescent="0.2">
      <c r="A98" s="27"/>
      <c r="B98" s="28">
        <v>41051400</v>
      </c>
      <c r="C98" s="32" t="s">
        <v>101</v>
      </c>
      <c r="D98" s="3">
        <v>779483.05</v>
      </c>
      <c r="E98" s="3">
        <v>0</v>
      </c>
      <c r="F98" s="3">
        <f t="shared" si="38"/>
        <v>0</v>
      </c>
      <c r="G98" s="3">
        <v>0</v>
      </c>
      <c r="H98" s="30" t="e">
        <f t="shared" si="39"/>
        <v>#DIV/0!</v>
      </c>
      <c r="I98" s="30" t="e">
        <f t="shared" si="40"/>
        <v>#DIV/0!</v>
      </c>
      <c r="J98" s="3">
        <f t="shared" si="41"/>
        <v>-779483.05</v>
      </c>
      <c r="K98" s="31">
        <f t="shared" si="42"/>
        <v>0</v>
      </c>
    </row>
    <row r="99" spans="1:11" x14ac:dyDescent="0.2">
      <c r="A99" s="27"/>
      <c r="B99" s="28">
        <v>41053900</v>
      </c>
      <c r="C99" s="32" t="s">
        <v>102</v>
      </c>
      <c r="D99" s="3">
        <v>2574688.37</v>
      </c>
      <c r="E99" s="3">
        <v>1466712.3</v>
      </c>
      <c r="F99" s="3">
        <f t="shared" si="38"/>
        <v>1466712.3</v>
      </c>
      <c r="G99" s="3">
        <v>1439191.04</v>
      </c>
      <c r="H99" s="30">
        <f t="shared" si="39"/>
        <v>98.123608835897812</v>
      </c>
      <c r="I99" s="30">
        <f t="shared" si="40"/>
        <v>98.123608835897812</v>
      </c>
      <c r="J99" s="3">
        <f t="shared" si="41"/>
        <v>-1135497.33</v>
      </c>
      <c r="K99" s="31">
        <f t="shared" si="42"/>
        <v>55.897678987845822</v>
      </c>
    </row>
    <row r="100" spans="1:11" ht="38.25" x14ac:dyDescent="0.2">
      <c r="A100" s="27"/>
      <c r="B100" s="28">
        <v>41055000</v>
      </c>
      <c r="C100" s="32" t="s">
        <v>103</v>
      </c>
      <c r="D100" s="3">
        <v>833807.28</v>
      </c>
      <c r="E100" s="3">
        <v>0</v>
      </c>
      <c r="F100" s="3">
        <f t="shared" si="38"/>
        <v>0</v>
      </c>
      <c r="G100" s="3">
        <v>0</v>
      </c>
      <c r="H100" s="30" t="e">
        <f t="shared" si="39"/>
        <v>#DIV/0!</v>
      </c>
      <c r="I100" s="30" t="e">
        <f t="shared" si="40"/>
        <v>#DIV/0!</v>
      </c>
      <c r="J100" s="3">
        <f t="shared" si="41"/>
        <v>-833807.28</v>
      </c>
      <c r="K100" s="31">
        <f t="shared" si="42"/>
        <v>0</v>
      </c>
    </row>
    <row r="101" spans="1:11" s="9" customFormat="1" x14ac:dyDescent="0.2">
      <c r="A101" s="33" t="s">
        <v>104</v>
      </c>
      <c r="B101" s="34"/>
      <c r="C101" s="35"/>
      <c r="D101" s="36">
        <f>D13+D57</f>
        <v>144292651.13000005</v>
      </c>
      <c r="E101" s="36">
        <f t="shared" ref="E101:G101" si="45">E13+E57</f>
        <v>154925000</v>
      </c>
      <c r="F101" s="36">
        <f t="shared" si="45"/>
        <v>154925000</v>
      </c>
      <c r="G101" s="36">
        <f t="shared" si="45"/>
        <v>139965926.90000001</v>
      </c>
      <c r="H101" s="37">
        <f t="shared" si="30"/>
        <v>90.344312990156524</v>
      </c>
      <c r="I101" s="37">
        <f t="shared" ref="I101:I133" si="46">G101/F101*100</f>
        <v>90.344312990156524</v>
      </c>
      <c r="J101" s="36">
        <f t="shared" si="34"/>
        <v>-4326724.2300000489</v>
      </c>
      <c r="K101" s="38">
        <f t="shared" si="35"/>
        <v>97.001424399568421</v>
      </c>
    </row>
    <row r="102" spans="1:11" s="9" customFormat="1" x14ac:dyDescent="0.2">
      <c r="A102" s="39" t="s">
        <v>105</v>
      </c>
      <c r="B102" s="40"/>
      <c r="C102" s="41"/>
      <c r="D102" s="42">
        <f>D13+D57+D82</f>
        <v>247038111.83000004</v>
      </c>
      <c r="E102" s="42">
        <f t="shared" ref="E102:G102" si="47">E13+E57+E82</f>
        <v>238348762.30000001</v>
      </c>
      <c r="F102" s="42">
        <f t="shared" si="47"/>
        <v>238348762.30000001</v>
      </c>
      <c r="G102" s="42">
        <f t="shared" si="47"/>
        <v>223362167.94</v>
      </c>
      <c r="H102" s="43">
        <f t="shared" si="30"/>
        <v>93.712325495050408</v>
      </c>
      <c r="I102" s="43">
        <f t="shared" si="46"/>
        <v>93.712325495050408</v>
      </c>
      <c r="J102" s="42">
        <f t="shared" si="34"/>
        <v>-23675943.890000045</v>
      </c>
      <c r="K102" s="44">
        <f t="shared" si="35"/>
        <v>90.416076404319057</v>
      </c>
    </row>
    <row r="103" spans="1:11" ht="14.25" customHeight="1" x14ac:dyDescent="0.2">
      <c r="A103" s="15"/>
      <c r="B103" s="45"/>
      <c r="C103" s="64" t="s">
        <v>106</v>
      </c>
      <c r="D103" s="46"/>
      <c r="E103" s="46"/>
      <c r="F103" s="46"/>
      <c r="G103" s="46"/>
      <c r="H103" s="47"/>
      <c r="I103" s="47"/>
      <c r="J103" s="48"/>
      <c r="K103" s="49"/>
    </row>
    <row r="104" spans="1:11" x14ac:dyDescent="0.2">
      <c r="A104" s="10"/>
      <c r="B104" s="50">
        <v>10000000</v>
      </c>
      <c r="C104" s="51" t="s">
        <v>20</v>
      </c>
      <c r="D104" s="52">
        <f t="shared" ref="D104:G105" si="48">D105</f>
        <v>147595.78999999998</v>
      </c>
      <c r="E104" s="52">
        <f t="shared" ref="E104:E105" si="49">E105</f>
        <v>150000</v>
      </c>
      <c r="F104" s="52">
        <f t="shared" si="48"/>
        <v>150000</v>
      </c>
      <c r="G104" s="52">
        <f t="shared" si="48"/>
        <v>91926.209999999992</v>
      </c>
      <c r="H104" s="1">
        <f t="shared" si="30"/>
        <v>61.284140000000001</v>
      </c>
      <c r="I104" s="1">
        <f t="shared" si="46"/>
        <v>61.284140000000001</v>
      </c>
      <c r="J104" s="52">
        <f t="shared" si="34"/>
        <v>-55669.579999999987</v>
      </c>
      <c r="K104" s="53">
        <f t="shared" si="35"/>
        <v>62.282406564577485</v>
      </c>
    </row>
    <row r="105" spans="1:11" ht="13.5" x14ac:dyDescent="0.2">
      <c r="A105" s="10"/>
      <c r="B105" s="28">
        <v>19000000</v>
      </c>
      <c r="C105" s="29" t="s">
        <v>107</v>
      </c>
      <c r="D105" s="3">
        <f t="shared" si="48"/>
        <v>147595.78999999998</v>
      </c>
      <c r="E105" s="3">
        <f t="shared" si="49"/>
        <v>150000</v>
      </c>
      <c r="F105" s="3">
        <f>E105</f>
        <v>150000</v>
      </c>
      <c r="G105" s="3">
        <f t="shared" si="48"/>
        <v>91926.209999999992</v>
      </c>
      <c r="H105" s="54">
        <f t="shared" si="30"/>
        <v>61.284140000000001</v>
      </c>
      <c r="I105" s="54">
        <f t="shared" si="46"/>
        <v>61.284140000000001</v>
      </c>
      <c r="J105" s="55">
        <f t="shared" si="34"/>
        <v>-55669.579999999987</v>
      </c>
      <c r="K105" s="56">
        <f t="shared" si="35"/>
        <v>62.282406564577485</v>
      </c>
    </row>
    <row r="106" spans="1:11" x14ac:dyDescent="0.2">
      <c r="A106" s="10"/>
      <c r="B106" s="28">
        <v>19010000</v>
      </c>
      <c r="C106" s="32" t="s">
        <v>108</v>
      </c>
      <c r="D106" s="3">
        <f>D107+D108</f>
        <v>147595.78999999998</v>
      </c>
      <c r="E106" s="3">
        <f>E107+E108</f>
        <v>150000</v>
      </c>
      <c r="F106" s="3">
        <f t="shared" ref="F106:F108" si="50">E106</f>
        <v>150000</v>
      </c>
      <c r="G106" s="3">
        <f>G107+G108</f>
        <v>91926.209999999992</v>
      </c>
      <c r="H106" s="54">
        <f t="shared" ref="H106:H108" si="51">G106/E106*100</f>
        <v>61.284140000000001</v>
      </c>
      <c r="I106" s="54">
        <f t="shared" ref="I106:I108" si="52">G106/F106*100</f>
        <v>61.284140000000001</v>
      </c>
      <c r="J106" s="55">
        <f t="shared" ref="J106:J108" si="53">G106-D106</f>
        <v>-55669.579999999987</v>
      </c>
      <c r="K106" s="56">
        <f t="shared" ref="K106:K108" si="54">G106/D106*100</f>
        <v>62.282406564577485</v>
      </c>
    </row>
    <row r="107" spans="1:11" ht="51" x14ac:dyDescent="0.2">
      <c r="A107" s="10"/>
      <c r="B107" s="28">
        <v>19010100</v>
      </c>
      <c r="C107" s="32" t="s">
        <v>109</v>
      </c>
      <c r="D107" s="3">
        <v>81305.429999999993</v>
      </c>
      <c r="E107" s="3">
        <v>90000</v>
      </c>
      <c r="F107" s="3">
        <f t="shared" si="50"/>
        <v>90000</v>
      </c>
      <c r="G107" s="3">
        <v>48122.17</v>
      </c>
      <c r="H107" s="54">
        <f t="shared" si="51"/>
        <v>53.469077777777777</v>
      </c>
      <c r="I107" s="54">
        <f t="shared" si="52"/>
        <v>53.469077777777777</v>
      </c>
      <c r="J107" s="55">
        <f t="shared" si="53"/>
        <v>-33183.259999999995</v>
      </c>
      <c r="K107" s="56">
        <f t="shared" si="54"/>
        <v>59.186907934685294</v>
      </c>
    </row>
    <row r="108" spans="1:11" ht="51" x14ac:dyDescent="0.2">
      <c r="A108" s="10"/>
      <c r="B108" s="28">
        <v>19010300</v>
      </c>
      <c r="C108" s="32" t="s">
        <v>110</v>
      </c>
      <c r="D108" s="3">
        <v>66290.36</v>
      </c>
      <c r="E108" s="3">
        <v>60000</v>
      </c>
      <c r="F108" s="3">
        <f t="shared" si="50"/>
        <v>60000</v>
      </c>
      <c r="G108" s="3">
        <v>43804.04</v>
      </c>
      <c r="H108" s="54">
        <f t="shared" si="51"/>
        <v>73.006733333333344</v>
      </c>
      <c r="I108" s="54">
        <f t="shared" si="52"/>
        <v>73.006733333333344</v>
      </c>
      <c r="J108" s="55">
        <f t="shared" si="53"/>
        <v>-22486.32</v>
      </c>
      <c r="K108" s="56">
        <f t="shared" si="54"/>
        <v>66.079049804526633</v>
      </c>
    </row>
    <row r="109" spans="1:11" x14ac:dyDescent="0.2">
      <c r="A109" s="10"/>
      <c r="B109" s="57">
        <v>20000000</v>
      </c>
      <c r="C109" s="51" t="s">
        <v>62</v>
      </c>
      <c r="D109" s="52">
        <f>D110+D114</f>
        <v>4895119.5699999994</v>
      </c>
      <c r="E109" s="52">
        <f t="shared" ref="E109:G109" si="55">E110+E114</f>
        <v>18093268.860000003</v>
      </c>
      <c r="F109" s="52">
        <f t="shared" si="55"/>
        <v>18093268.860000003</v>
      </c>
      <c r="G109" s="52">
        <f t="shared" si="55"/>
        <v>16143813.07</v>
      </c>
      <c r="H109" s="1">
        <f t="shared" si="30"/>
        <v>89.225519141486956</v>
      </c>
      <c r="I109" s="1">
        <f t="shared" si="46"/>
        <v>89.225519141486956</v>
      </c>
      <c r="J109" s="52">
        <f t="shared" si="34"/>
        <v>11248693.5</v>
      </c>
      <c r="K109" s="53">
        <f t="shared" si="35"/>
        <v>329.79404974984101</v>
      </c>
    </row>
    <row r="110" spans="1:11" ht="13.5" x14ac:dyDescent="0.2">
      <c r="A110" s="10"/>
      <c r="B110" s="28">
        <v>24000000</v>
      </c>
      <c r="C110" s="29" t="s">
        <v>82</v>
      </c>
      <c r="D110" s="3">
        <f>D111+D113</f>
        <v>161382.12</v>
      </c>
      <c r="E110" s="3">
        <f t="shared" ref="E110:G110" si="56">E111+E113</f>
        <v>80000</v>
      </c>
      <c r="F110" s="3">
        <f t="shared" ref="F110:F122" si="57">E110</f>
        <v>80000</v>
      </c>
      <c r="G110" s="3">
        <f t="shared" si="56"/>
        <v>83786.98</v>
      </c>
      <c r="H110" s="54">
        <f t="shared" si="30"/>
        <v>104.73372499999999</v>
      </c>
      <c r="I110" s="54">
        <f t="shared" si="46"/>
        <v>104.73372499999999</v>
      </c>
      <c r="J110" s="55">
        <f t="shared" si="34"/>
        <v>-77595.14</v>
      </c>
      <c r="K110" s="56">
        <f t="shared" si="35"/>
        <v>51.918378566349233</v>
      </c>
    </row>
    <row r="111" spans="1:11" x14ac:dyDescent="0.2">
      <c r="A111" s="10"/>
      <c r="B111" s="28">
        <v>24060000</v>
      </c>
      <c r="C111" s="32" t="s">
        <v>66</v>
      </c>
      <c r="D111" s="3">
        <f>D112</f>
        <v>85497.41</v>
      </c>
      <c r="E111" s="3">
        <f t="shared" ref="E111:G111" si="58">E112</f>
        <v>80000</v>
      </c>
      <c r="F111" s="3">
        <f t="shared" si="57"/>
        <v>80000</v>
      </c>
      <c r="G111" s="3">
        <f t="shared" si="58"/>
        <v>83786.98</v>
      </c>
      <c r="H111" s="54">
        <f t="shared" ref="H111:H122" si="59">G111/E111*100</f>
        <v>104.73372499999999</v>
      </c>
      <c r="I111" s="54">
        <f t="shared" ref="I111:I122" si="60">G111/F111*100</f>
        <v>104.73372499999999</v>
      </c>
      <c r="J111" s="55">
        <f t="shared" ref="J111:J122" si="61">G111-D111</f>
        <v>-1710.4300000000076</v>
      </c>
      <c r="K111" s="56">
        <f t="shared" ref="K111:K122" si="62">G111/D111*100</f>
        <v>97.999436474157505</v>
      </c>
    </row>
    <row r="112" spans="1:11" ht="38.25" x14ac:dyDescent="0.2">
      <c r="A112" s="10"/>
      <c r="B112" s="28">
        <v>24062100</v>
      </c>
      <c r="C112" s="32" t="s">
        <v>111</v>
      </c>
      <c r="D112" s="3">
        <v>85497.41</v>
      </c>
      <c r="E112" s="3">
        <v>80000</v>
      </c>
      <c r="F112" s="3">
        <f t="shared" si="57"/>
        <v>80000</v>
      </c>
      <c r="G112" s="3">
        <v>83786.98</v>
      </c>
      <c r="H112" s="54">
        <f t="shared" si="59"/>
        <v>104.73372499999999</v>
      </c>
      <c r="I112" s="54">
        <f t="shared" si="60"/>
        <v>104.73372499999999</v>
      </c>
      <c r="J112" s="55">
        <f t="shared" si="61"/>
        <v>-1710.4300000000076</v>
      </c>
      <c r="K112" s="56">
        <f t="shared" si="62"/>
        <v>97.999436474157505</v>
      </c>
    </row>
    <row r="113" spans="1:11" ht="25.5" x14ac:dyDescent="0.2">
      <c r="A113" s="10"/>
      <c r="B113" s="28">
        <v>24170000</v>
      </c>
      <c r="C113" s="32" t="s">
        <v>112</v>
      </c>
      <c r="D113" s="3">
        <v>75884.710000000006</v>
      </c>
      <c r="E113" s="3">
        <v>0</v>
      </c>
      <c r="F113" s="3">
        <f t="shared" si="57"/>
        <v>0</v>
      </c>
      <c r="G113" s="3">
        <v>0</v>
      </c>
      <c r="H113" s="54" t="e">
        <f t="shared" si="59"/>
        <v>#DIV/0!</v>
      </c>
      <c r="I113" s="54" t="e">
        <f t="shared" si="60"/>
        <v>#DIV/0!</v>
      </c>
      <c r="J113" s="55">
        <f t="shared" si="61"/>
        <v>-75884.710000000006</v>
      </c>
      <c r="K113" s="56">
        <f t="shared" si="62"/>
        <v>0</v>
      </c>
    </row>
    <row r="114" spans="1:11" ht="13.5" x14ac:dyDescent="0.2">
      <c r="A114" s="10"/>
      <c r="B114" s="28">
        <v>25000000</v>
      </c>
      <c r="C114" s="29" t="s">
        <v>113</v>
      </c>
      <c r="D114" s="3">
        <f>D115+D120</f>
        <v>4733737.4499999993</v>
      </c>
      <c r="E114" s="3">
        <f t="shared" ref="E114:G114" si="63">E115+E120</f>
        <v>18013268.860000003</v>
      </c>
      <c r="F114" s="3">
        <f t="shared" si="57"/>
        <v>18013268.860000003</v>
      </c>
      <c r="G114" s="3">
        <f t="shared" si="63"/>
        <v>16060026.09</v>
      </c>
      <c r="H114" s="54">
        <f t="shared" si="59"/>
        <v>89.156644553630443</v>
      </c>
      <c r="I114" s="54">
        <f t="shared" si="60"/>
        <v>89.156644553630443</v>
      </c>
      <c r="J114" s="55">
        <f t="shared" si="61"/>
        <v>11326288.640000001</v>
      </c>
      <c r="K114" s="56">
        <f t="shared" si="62"/>
        <v>339.26736029688345</v>
      </c>
    </row>
    <row r="115" spans="1:11" ht="25.5" x14ac:dyDescent="0.2">
      <c r="A115" s="10"/>
      <c r="B115" s="28">
        <v>25010000</v>
      </c>
      <c r="C115" s="32" t="s">
        <v>114</v>
      </c>
      <c r="D115" s="3">
        <f>D116+D117+D118+D119</f>
        <v>1888303.52</v>
      </c>
      <c r="E115" s="3">
        <f t="shared" ref="E115:G115" si="64">E116+E117+E118+E119</f>
        <v>3800290.44</v>
      </c>
      <c r="F115" s="3">
        <f t="shared" si="57"/>
        <v>3800290.44</v>
      </c>
      <c r="G115" s="3">
        <f t="shared" si="64"/>
        <v>1926738.27</v>
      </c>
      <c r="H115" s="54">
        <f t="shared" si="59"/>
        <v>50.699763621224704</v>
      </c>
      <c r="I115" s="54">
        <f t="shared" si="60"/>
        <v>50.699763621224704</v>
      </c>
      <c r="J115" s="55">
        <f t="shared" si="61"/>
        <v>38434.75</v>
      </c>
      <c r="K115" s="56">
        <f t="shared" si="62"/>
        <v>102.03541165882062</v>
      </c>
    </row>
    <row r="116" spans="1:11" ht="25.5" x14ac:dyDescent="0.2">
      <c r="A116" s="10"/>
      <c r="B116" s="28">
        <v>25010100</v>
      </c>
      <c r="C116" s="32" t="s">
        <v>115</v>
      </c>
      <c r="D116" s="3">
        <v>1570059.59</v>
      </c>
      <c r="E116" s="3">
        <v>3587462</v>
      </c>
      <c r="F116" s="3">
        <f t="shared" si="57"/>
        <v>3587462</v>
      </c>
      <c r="G116" s="3">
        <v>1600886.41</v>
      </c>
      <c r="H116" s="54">
        <f t="shared" si="59"/>
        <v>44.624484106033734</v>
      </c>
      <c r="I116" s="54">
        <f t="shared" si="60"/>
        <v>44.624484106033734</v>
      </c>
      <c r="J116" s="55">
        <f t="shared" si="61"/>
        <v>30826.819999999832</v>
      </c>
      <c r="K116" s="56">
        <f t="shared" si="62"/>
        <v>101.96341719743261</v>
      </c>
    </row>
    <row r="117" spans="1:11" ht="25.5" x14ac:dyDescent="0.2">
      <c r="A117" s="10"/>
      <c r="B117" s="28">
        <v>25010200</v>
      </c>
      <c r="C117" s="32" t="s">
        <v>116</v>
      </c>
      <c r="D117" s="3">
        <v>0</v>
      </c>
      <c r="E117" s="3">
        <v>5190</v>
      </c>
      <c r="F117" s="3">
        <f t="shared" si="57"/>
        <v>5190</v>
      </c>
      <c r="G117" s="3">
        <v>0</v>
      </c>
      <c r="H117" s="54">
        <f t="shared" si="59"/>
        <v>0</v>
      </c>
      <c r="I117" s="54">
        <f t="shared" si="60"/>
        <v>0</v>
      </c>
      <c r="J117" s="55">
        <f t="shared" si="61"/>
        <v>0</v>
      </c>
      <c r="K117" s="56" t="e">
        <f t="shared" si="62"/>
        <v>#DIV/0!</v>
      </c>
    </row>
    <row r="118" spans="1:11" ht="38.25" x14ac:dyDescent="0.2">
      <c r="A118" s="10"/>
      <c r="B118" s="28">
        <v>25010300</v>
      </c>
      <c r="C118" s="32" t="s">
        <v>117</v>
      </c>
      <c r="D118" s="3">
        <v>190949.99</v>
      </c>
      <c r="E118" s="3">
        <v>160000</v>
      </c>
      <c r="F118" s="3">
        <f t="shared" si="57"/>
        <v>160000</v>
      </c>
      <c r="G118" s="3">
        <v>272503.52</v>
      </c>
      <c r="H118" s="54">
        <f t="shared" si="59"/>
        <v>170.31470000000002</v>
      </c>
      <c r="I118" s="54">
        <f t="shared" si="60"/>
        <v>170.31470000000002</v>
      </c>
      <c r="J118" s="55">
        <f t="shared" si="61"/>
        <v>81553.530000000028</v>
      </c>
      <c r="K118" s="56">
        <f t="shared" si="62"/>
        <v>142.7093659444549</v>
      </c>
    </row>
    <row r="119" spans="1:11" ht="25.5" x14ac:dyDescent="0.2">
      <c r="A119" s="10"/>
      <c r="B119" s="28">
        <v>25010400</v>
      </c>
      <c r="C119" s="32" t="s">
        <v>118</v>
      </c>
      <c r="D119" s="3">
        <v>127293.94</v>
      </c>
      <c r="E119" s="3">
        <v>47638.44</v>
      </c>
      <c r="F119" s="3">
        <f t="shared" si="57"/>
        <v>47638.44</v>
      </c>
      <c r="G119" s="3">
        <v>53348.34</v>
      </c>
      <c r="H119" s="54">
        <f t="shared" si="59"/>
        <v>111.98590885847646</v>
      </c>
      <c r="I119" s="54">
        <f t="shared" si="60"/>
        <v>111.98590885847646</v>
      </c>
      <c r="J119" s="55">
        <f t="shared" si="61"/>
        <v>-73945.600000000006</v>
      </c>
      <c r="K119" s="56">
        <f t="shared" si="62"/>
        <v>41.909567729618544</v>
      </c>
    </row>
    <row r="120" spans="1:11" x14ac:dyDescent="0.2">
      <c r="A120" s="10"/>
      <c r="B120" s="28">
        <v>25020000</v>
      </c>
      <c r="C120" s="32" t="s">
        <v>119</v>
      </c>
      <c r="D120" s="3">
        <f>D121+D122</f>
        <v>2845433.9299999997</v>
      </c>
      <c r="E120" s="3">
        <f t="shared" ref="E120:G120" si="65">E121+E122</f>
        <v>14212978.420000002</v>
      </c>
      <c r="F120" s="3">
        <f t="shared" si="57"/>
        <v>14212978.420000002</v>
      </c>
      <c r="G120" s="3">
        <f t="shared" si="65"/>
        <v>14133287.82</v>
      </c>
      <c r="H120" s="54">
        <f t="shared" si="59"/>
        <v>99.439311046248662</v>
      </c>
      <c r="I120" s="54">
        <f t="shared" si="60"/>
        <v>99.439311046248662</v>
      </c>
      <c r="J120" s="55">
        <f t="shared" si="61"/>
        <v>11287853.890000001</v>
      </c>
      <c r="K120" s="56">
        <f t="shared" si="62"/>
        <v>496.7006146580955</v>
      </c>
    </row>
    <row r="121" spans="1:11" x14ac:dyDescent="0.2">
      <c r="A121" s="10"/>
      <c r="B121" s="28">
        <v>25020100</v>
      </c>
      <c r="C121" s="32" t="s">
        <v>120</v>
      </c>
      <c r="D121" s="3">
        <v>2014622.64</v>
      </c>
      <c r="E121" s="3">
        <v>8862295.6300000008</v>
      </c>
      <c r="F121" s="3">
        <f t="shared" si="57"/>
        <v>8862295.6300000008</v>
      </c>
      <c r="G121" s="3">
        <v>8748373.5800000001</v>
      </c>
      <c r="H121" s="54">
        <f t="shared" si="59"/>
        <v>98.714531146824299</v>
      </c>
      <c r="I121" s="54">
        <f t="shared" si="60"/>
        <v>98.714531146824299</v>
      </c>
      <c r="J121" s="55">
        <f t="shared" si="61"/>
        <v>6733750.9400000004</v>
      </c>
      <c r="K121" s="56">
        <f t="shared" si="62"/>
        <v>434.24378373907285</v>
      </c>
    </row>
    <row r="122" spans="1:11" ht="63.75" x14ac:dyDescent="0.2">
      <c r="A122" s="10"/>
      <c r="B122" s="28">
        <v>25020200</v>
      </c>
      <c r="C122" s="32" t="s">
        <v>121</v>
      </c>
      <c r="D122" s="3">
        <v>830811.29</v>
      </c>
      <c r="E122" s="3">
        <v>5350682.79</v>
      </c>
      <c r="F122" s="3">
        <f t="shared" si="57"/>
        <v>5350682.79</v>
      </c>
      <c r="G122" s="3">
        <v>5384914.2400000002</v>
      </c>
      <c r="H122" s="54">
        <f t="shared" si="59"/>
        <v>100.63975853818089</v>
      </c>
      <c r="I122" s="54">
        <f t="shared" si="60"/>
        <v>100.63975853818089</v>
      </c>
      <c r="J122" s="55">
        <f t="shared" si="61"/>
        <v>4554102.95</v>
      </c>
      <c r="K122" s="56">
        <f t="shared" si="62"/>
        <v>648.15130762125295</v>
      </c>
    </row>
    <row r="123" spans="1:11" x14ac:dyDescent="0.2">
      <c r="A123" s="10"/>
      <c r="B123" s="57">
        <v>30000000</v>
      </c>
      <c r="C123" s="51" t="s">
        <v>84</v>
      </c>
      <c r="D123" s="52">
        <f t="shared" ref="D123:G125" si="66">D124</f>
        <v>617916.86</v>
      </c>
      <c r="E123" s="52">
        <f t="shared" si="66"/>
        <v>0</v>
      </c>
      <c r="F123" s="52">
        <f t="shared" si="66"/>
        <v>0</v>
      </c>
      <c r="G123" s="52">
        <f t="shared" si="66"/>
        <v>268470.18</v>
      </c>
      <c r="H123" s="1" t="e">
        <f>G123/E123*100</f>
        <v>#DIV/0!</v>
      </c>
      <c r="I123" s="1" t="e">
        <f>G123/F123*100</f>
        <v>#DIV/0!</v>
      </c>
      <c r="J123" s="52">
        <f t="shared" si="34"/>
        <v>-349446.68</v>
      </c>
      <c r="K123" s="53">
        <f t="shared" si="35"/>
        <v>43.447621739921452</v>
      </c>
    </row>
    <row r="124" spans="1:11" x14ac:dyDescent="0.2">
      <c r="A124" s="10"/>
      <c r="B124" s="28">
        <v>33000000</v>
      </c>
      <c r="C124" s="32" t="s">
        <v>122</v>
      </c>
      <c r="D124" s="3">
        <f t="shared" si="66"/>
        <v>617916.86</v>
      </c>
      <c r="E124" s="3">
        <f t="shared" ref="E124:G125" si="67">E125</f>
        <v>0</v>
      </c>
      <c r="F124" s="3">
        <f>E124</f>
        <v>0</v>
      </c>
      <c r="G124" s="3">
        <f t="shared" si="66"/>
        <v>268470.18</v>
      </c>
      <c r="H124" s="54" t="e">
        <f>G124/E124*100</f>
        <v>#DIV/0!</v>
      </c>
      <c r="I124" s="54" t="e">
        <f>G124/F124*100</f>
        <v>#DIV/0!</v>
      </c>
      <c r="J124" s="55">
        <f t="shared" si="34"/>
        <v>-349446.68</v>
      </c>
      <c r="K124" s="56">
        <f>G124/D124*100</f>
        <v>43.447621739921452</v>
      </c>
    </row>
    <row r="125" spans="1:11" x14ac:dyDescent="0.2">
      <c r="A125" s="10"/>
      <c r="B125" s="28">
        <v>33010000</v>
      </c>
      <c r="C125" s="32" t="s">
        <v>123</v>
      </c>
      <c r="D125" s="3">
        <f t="shared" si="66"/>
        <v>617916.86</v>
      </c>
      <c r="E125" s="3">
        <f t="shared" si="67"/>
        <v>0</v>
      </c>
      <c r="F125" s="3">
        <f t="shared" ref="F125:F126" si="68">E125</f>
        <v>0</v>
      </c>
      <c r="G125" s="3">
        <f t="shared" si="67"/>
        <v>268470.18</v>
      </c>
      <c r="H125" s="54" t="e">
        <f t="shared" si="30"/>
        <v>#DIV/0!</v>
      </c>
      <c r="I125" s="54" t="e">
        <f t="shared" ref="I125:I126" si="69">G125/F125*100</f>
        <v>#DIV/0!</v>
      </c>
      <c r="J125" s="55">
        <f t="shared" si="34"/>
        <v>-349446.68</v>
      </c>
      <c r="K125" s="56">
        <f t="shared" si="35"/>
        <v>43.447621739921452</v>
      </c>
    </row>
    <row r="126" spans="1:11" ht="63.75" x14ac:dyDescent="0.2">
      <c r="A126" s="10"/>
      <c r="B126" s="28">
        <v>33010100</v>
      </c>
      <c r="C126" s="32" t="s">
        <v>124</v>
      </c>
      <c r="D126" s="3">
        <v>617916.86</v>
      </c>
      <c r="E126" s="3">
        <v>0</v>
      </c>
      <c r="F126" s="3">
        <f t="shared" si="68"/>
        <v>0</v>
      </c>
      <c r="G126" s="3">
        <v>268470.18</v>
      </c>
      <c r="H126" s="54" t="e">
        <f t="shared" si="30"/>
        <v>#DIV/0!</v>
      </c>
      <c r="I126" s="54" t="e">
        <f t="shared" si="69"/>
        <v>#DIV/0!</v>
      </c>
      <c r="J126" s="55">
        <f t="shared" si="34"/>
        <v>-349446.68</v>
      </c>
      <c r="K126" s="56">
        <f t="shared" si="35"/>
        <v>43.447621739921452</v>
      </c>
    </row>
    <row r="127" spans="1:11" s="9" customFormat="1" x14ac:dyDescent="0.2">
      <c r="A127" s="4"/>
      <c r="B127" s="5">
        <v>40000000</v>
      </c>
      <c r="C127" s="6" t="s">
        <v>85</v>
      </c>
      <c r="D127" s="7">
        <f>D130</f>
        <v>359660</v>
      </c>
      <c r="E127" s="7">
        <f t="shared" ref="E127:G127" si="70">E130</f>
        <v>0</v>
      </c>
      <c r="F127" s="7">
        <f t="shared" si="70"/>
        <v>0</v>
      </c>
      <c r="G127" s="7">
        <f t="shared" si="70"/>
        <v>0</v>
      </c>
      <c r="H127" s="1" t="e">
        <f>G127/E127*100</f>
        <v>#DIV/0!</v>
      </c>
      <c r="I127" s="1" t="e">
        <f>G127/F127*100</f>
        <v>#DIV/0!</v>
      </c>
      <c r="J127" s="7">
        <f t="shared" si="34"/>
        <v>-359660</v>
      </c>
      <c r="K127" s="8">
        <f t="shared" si="35"/>
        <v>0</v>
      </c>
    </row>
    <row r="128" spans="1:11" s="71" customFormat="1" x14ac:dyDescent="0.2">
      <c r="A128" s="74"/>
      <c r="B128" s="72">
        <v>42000000</v>
      </c>
      <c r="C128" s="72" t="s">
        <v>129</v>
      </c>
      <c r="D128" s="75">
        <v>359660</v>
      </c>
      <c r="E128" s="76">
        <f>E129</f>
        <v>0</v>
      </c>
      <c r="F128" s="76">
        <f t="shared" ref="F128:G129" si="71">F129</f>
        <v>0</v>
      </c>
      <c r="G128" s="76">
        <f>G129</f>
        <v>0</v>
      </c>
      <c r="H128" s="77" t="e">
        <f t="shared" ref="H128:H130" si="72">G128/E128*100</f>
        <v>#DIV/0!</v>
      </c>
      <c r="I128" s="77" t="e">
        <f t="shared" ref="I128:I130" si="73">G128/F128*100</f>
        <v>#DIV/0!</v>
      </c>
      <c r="J128" s="55">
        <f t="shared" si="34"/>
        <v>-359660</v>
      </c>
      <c r="K128" s="56">
        <f t="shared" si="35"/>
        <v>0</v>
      </c>
    </row>
    <row r="129" spans="1:18" s="71" customFormat="1" x14ac:dyDescent="0.2">
      <c r="A129" s="74"/>
      <c r="B129" s="72">
        <v>42030000</v>
      </c>
      <c r="C129" s="72" t="s">
        <v>130</v>
      </c>
      <c r="D129" s="75">
        <v>359660</v>
      </c>
      <c r="E129" s="76">
        <f>E130</f>
        <v>0</v>
      </c>
      <c r="F129" s="76">
        <f t="shared" si="71"/>
        <v>0</v>
      </c>
      <c r="G129" s="76">
        <f t="shared" si="71"/>
        <v>0</v>
      </c>
      <c r="H129" s="77" t="e">
        <f t="shared" si="72"/>
        <v>#DIV/0!</v>
      </c>
      <c r="I129" s="77" t="e">
        <f t="shared" si="73"/>
        <v>#DIV/0!</v>
      </c>
      <c r="J129" s="55">
        <f t="shared" si="34"/>
        <v>-359660</v>
      </c>
      <c r="K129" s="56">
        <f t="shared" si="35"/>
        <v>0</v>
      </c>
    </row>
    <row r="130" spans="1:18" ht="38.25" x14ac:dyDescent="0.2">
      <c r="A130" s="10"/>
      <c r="B130" s="58">
        <v>42030300</v>
      </c>
      <c r="C130" s="32" t="s">
        <v>125</v>
      </c>
      <c r="D130" s="3">
        <v>359660</v>
      </c>
      <c r="E130" s="3">
        <v>0</v>
      </c>
      <c r="F130" s="3">
        <f>E130</f>
        <v>0</v>
      </c>
      <c r="G130" s="3">
        <v>0</v>
      </c>
      <c r="H130" s="2" t="e">
        <f t="shared" si="72"/>
        <v>#DIV/0!</v>
      </c>
      <c r="I130" s="2" t="e">
        <f t="shared" si="73"/>
        <v>#DIV/0!</v>
      </c>
      <c r="J130" s="55">
        <f t="shared" si="34"/>
        <v>-359660</v>
      </c>
      <c r="K130" s="56">
        <f t="shared" si="35"/>
        <v>0</v>
      </c>
    </row>
    <row r="131" spans="1:18" x14ac:dyDescent="0.2">
      <c r="A131" s="10"/>
      <c r="B131" s="84" t="s">
        <v>104</v>
      </c>
      <c r="C131" s="85"/>
      <c r="D131" s="36">
        <f>D104+D109+D123</f>
        <v>5660632.2199999997</v>
      </c>
      <c r="E131" s="36">
        <f>E104+E109+E123</f>
        <v>18243268.860000003</v>
      </c>
      <c r="F131" s="36">
        <f>F104+F109+F123</f>
        <v>18243268.860000003</v>
      </c>
      <c r="G131" s="36">
        <f>G104+G109+G123</f>
        <v>16504209.460000001</v>
      </c>
      <c r="H131" s="37">
        <f t="shared" si="30"/>
        <v>90.467391489180727</v>
      </c>
      <c r="I131" s="37">
        <f t="shared" si="46"/>
        <v>90.467391489180727</v>
      </c>
      <c r="J131" s="36">
        <f t="shared" si="34"/>
        <v>10843577.240000002</v>
      </c>
      <c r="K131" s="38">
        <f t="shared" si="35"/>
        <v>291.56123942636219</v>
      </c>
    </row>
    <row r="132" spans="1:18" ht="13.5" thickBot="1" x14ac:dyDescent="0.25">
      <c r="A132" s="59"/>
      <c r="B132" s="86" t="s">
        <v>126</v>
      </c>
      <c r="C132" s="87"/>
      <c r="D132" s="42">
        <f>D131+D127</f>
        <v>6020292.2199999997</v>
      </c>
      <c r="E132" s="42">
        <f>E131+E127</f>
        <v>18243268.860000003</v>
      </c>
      <c r="F132" s="42">
        <f>F131+F127</f>
        <v>18243268.860000003</v>
      </c>
      <c r="G132" s="42">
        <f>G131+G127</f>
        <v>16504209.460000001</v>
      </c>
      <c r="H132" s="43">
        <f t="shared" si="30"/>
        <v>90.467391489180727</v>
      </c>
      <c r="I132" s="43">
        <f t="shared" si="46"/>
        <v>90.467391489180727</v>
      </c>
      <c r="J132" s="42">
        <f t="shared" si="34"/>
        <v>10483917.240000002</v>
      </c>
      <c r="K132" s="44">
        <f t="shared" si="35"/>
        <v>274.14299600227713</v>
      </c>
    </row>
    <row r="133" spans="1:18" ht="13.5" thickBot="1" x14ac:dyDescent="0.25">
      <c r="B133" s="88" t="s">
        <v>127</v>
      </c>
      <c r="C133" s="89"/>
      <c r="D133" s="60">
        <f>D102+D132</f>
        <v>253058404.05000004</v>
      </c>
      <c r="E133" s="60">
        <f>E102+E132</f>
        <v>256592031.16000003</v>
      </c>
      <c r="F133" s="60">
        <f>F102+F132</f>
        <v>256592031.16000003</v>
      </c>
      <c r="G133" s="60">
        <f>G102+G132</f>
        <v>239866377.40000001</v>
      </c>
      <c r="H133" s="61">
        <f t="shared" si="30"/>
        <v>93.481616056279393</v>
      </c>
      <c r="I133" s="61">
        <f t="shared" si="46"/>
        <v>93.481616056279393</v>
      </c>
      <c r="J133" s="60">
        <f t="shared" si="34"/>
        <v>-13192026.650000036</v>
      </c>
      <c r="K133" s="62">
        <f t="shared" si="35"/>
        <v>94.786963626233288</v>
      </c>
    </row>
    <row r="134" spans="1:18" x14ac:dyDescent="0.2">
      <c r="D134" s="14"/>
      <c r="E134" s="14"/>
      <c r="F134" s="14"/>
      <c r="G134" s="14"/>
    </row>
    <row r="135" spans="1:18" s="78" customFormat="1" ht="39.75" customHeight="1" x14ac:dyDescent="0.3">
      <c r="A135" s="83" t="s">
        <v>131</v>
      </c>
      <c r="B135" s="83"/>
      <c r="C135" s="83"/>
      <c r="E135" s="79" t="s">
        <v>132</v>
      </c>
      <c r="F135" s="80"/>
      <c r="G135" s="80"/>
      <c r="H135" s="80"/>
      <c r="I135" s="80"/>
      <c r="J135"/>
      <c r="K135" s="81"/>
      <c r="L135" s="81"/>
      <c r="M135" s="81"/>
      <c r="N135" s="81"/>
      <c r="O135" s="82"/>
      <c r="P135" s="82"/>
      <c r="Q135" s="82"/>
      <c r="R135" s="82"/>
    </row>
    <row r="136" spans="1:18" x14ac:dyDescent="0.2">
      <c r="D136" s="14"/>
      <c r="E136" s="14"/>
      <c r="F136" s="14"/>
      <c r="G136" s="14"/>
    </row>
  </sheetData>
  <mergeCells count="16">
    <mergeCell ref="A135:C135"/>
    <mergeCell ref="B131:C131"/>
    <mergeCell ref="B132:C132"/>
    <mergeCell ref="B133:C133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5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cp:lastPrinted>2023-01-11T11:15:58Z</cp:lastPrinted>
  <dcterms:created xsi:type="dcterms:W3CDTF">2020-04-02T06:17:40Z</dcterms:created>
  <dcterms:modified xsi:type="dcterms:W3CDTF">2023-01-12T17:16:13Z</dcterms:modified>
</cp:coreProperties>
</file>