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'Лист1'!$A$1:$K$165</definedName>
  </definedNames>
  <calcPr fullCalcOnLoad="1"/>
</workbook>
</file>

<file path=xl/sharedStrings.xml><?xml version="1.0" encoding="utf-8"?>
<sst xmlns="http://schemas.openxmlformats.org/spreadsheetml/2006/main" count="182" uniqueCount="159">
  <si>
    <t>ПОГОДЖЕНО</t>
  </si>
  <si>
    <t>___________________________</t>
  </si>
  <si>
    <t>(дата)</t>
  </si>
  <si>
    <t>ЗАТВЕРДЖЕНО</t>
  </si>
  <si>
    <t>(посада уповноваженої особи)</t>
  </si>
  <si>
    <t>____________________________________________________</t>
  </si>
  <si>
    <t>______________________________</t>
  </si>
  <si>
    <t>М.П.                  (підпис, П.І.Б)</t>
  </si>
  <si>
    <t>у тому числі по кварталах планового року</t>
  </si>
  <si>
    <t>І</t>
  </si>
  <si>
    <t>ІІ</t>
  </si>
  <si>
    <t>III</t>
  </si>
  <si>
    <t>IV</t>
  </si>
  <si>
    <t>Найменування показника</t>
  </si>
  <si>
    <t>Код рядка</t>
  </si>
  <si>
    <t>Факт минулого року</t>
  </si>
  <si>
    <t>Фінансовий план поточного року (затведжений зі змінами)</t>
  </si>
  <si>
    <t>Прогноз на поточний рік</t>
  </si>
  <si>
    <t>Плановий рік (усього)</t>
  </si>
  <si>
    <t>1. Формування фінансовий результатів</t>
  </si>
  <si>
    <t>Доходи</t>
  </si>
  <si>
    <t>Інші доходи, у т.ч.</t>
  </si>
  <si>
    <t>Видатки</t>
  </si>
  <si>
    <t>Нарахування на оплату праці</t>
  </si>
  <si>
    <t>Видатки на відрядження</t>
  </si>
  <si>
    <t>Оплата комунальних послуг та енергоносіїв, у т.ч.</t>
  </si>
  <si>
    <t xml:space="preserve">        оплата водопостачання та водовідведення</t>
  </si>
  <si>
    <t xml:space="preserve">        оплата електроенергії</t>
  </si>
  <si>
    <t>Соціальне забезпечення</t>
  </si>
  <si>
    <t>Інші поточні видатки</t>
  </si>
  <si>
    <t>Резервний фонд</t>
  </si>
  <si>
    <t>Усього  доходів</t>
  </si>
  <si>
    <t>Фінансовий результат</t>
  </si>
  <si>
    <t>3. Інвестиційна діяльність</t>
  </si>
  <si>
    <t>Доходи від інвестиційної діяльності, у т.ч.</t>
  </si>
  <si>
    <t>Капітальні інвестиції, у т.ч.</t>
  </si>
  <si>
    <t xml:space="preserve">         капітальне будівництво</t>
  </si>
  <si>
    <t xml:space="preserve">         придбання (виготовлення)основних засобів</t>
  </si>
  <si>
    <t xml:space="preserve">         модернізація,модифікація (добудова, дообладнання, реконструкція) основних засобів</t>
  </si>
  <si>
    <t xml:space="preserve">         капітальний ремонт</t>
  </si>
  <si>
    <t>Вартість основних засобів</t>
  </si>
  <si>
    <t>4. Фінансова діяльність</t>
  </si>
  <si>
    <t xml:space="preserve">         кредити</t>
  </si>
  <si>
    <t xml:space="preserve">         позики</t>
  </si>
  <si>
    <t xml:space="preserve">         депозити</t>
  </si>
  <si>
    <t>Інші надходження</t>
  </si>
  <si>
    <t>Доходи від фінансової діяльності за зобов'язаннями, у т.ч.:</t>
  </si>
  <si>
    <t>Витрати від фінансової діяльності за зобов'язаннями, у т.ч.:</t>
  </si>
  <si>
    <t>Інші витрати</t>
  </si>
  <si>
    <t>Необоротні активи</t>
  </si>
  <si>
    <t>Оборотні активи</t>
  </si>
  <si>
    <t>Керівники</t>
  </si>
  <si>
    <t>Інший персонал</t>
  </si>
  <si>
    <t>Фонд оплати праці, у.т.ч.:</t>
  </si>
  <si>
    <t>Середньомісячні витрати на оплату праці одного працівника, у т.ч.:</t>
  </si>
  <si>
    <t>_______________________</t>
  </si>
  <si>
    <t>Уточнений</t>
  </si>
  <si>
    <t>Змінений</t>
  </si>
  <si>
    <t>Проект</t>
  </si>
  <si>
    <t>зробити позначку Х</t>
  </si>
  <si>
    <t>Коди</t>
  </si>
  <si>
    <t>Рік</t>
  </si>
  <si>
    <t>Галузь</t>
  </si>
  <si>
    <t xml:space="preserve">Одиниця виміру                                                                        </t>
  </si>
  <si>
    <t>тис.грн.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</si>
  <si>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</si>
  <si>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</si>
  <si>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</si>
  <si>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</si>
  <si>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</si>
  <si>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</si>
  <si>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стандарти звітності МСФЗ</t>
  </si>
  <si>
    <t xml:space="preserve">        канцтовари</t>
  </si>
  <si>
    <t xml:space="preserve">        виробнича собівартісь</t>
  </si>
  <si>
    <t xml:space="preserve">        загальновиробничі та адміністративні витрати</t>
  </si>
  <si>
    <t>КЕКВ</t>
  </si>
  <si>
    <t>5. Звіт про фінансовий стан</t>
  </si>
  <si>
    <t>6. Дані про персонал та оплату праці</t>
  </si>
  <si>
    <t xml:space="preserve"> Кількість працівників (штатних працівників, зовнішніх сумісників та працівників, що працюють за цивільно-правовими договорами), у т.ч.:</t>
  </si>
  <si>
    <t>Залишок коштів на початок планового року</t>
  </si>
  <si>
    <t>Заликок коштів на рахунках на кінець звітного періоду</t>
  </si>
  <si>
    <t>Капітальні видатки</t>
  </si>
  <si>
    <t>Оплата праці</t>
  </si>
  <si>
    <t xml:space="preserve">        страхові  внески</t>
  </si>
  <si>
    <t xml:space="preserve">        по оплаті праці</t>
  </si>
  <si>
    <t>Предмети і матеріали, обладнання та інвентар, у т.ч.</t>
  </si>
  <si>
    <t>Оплата послуг (крім комунальних), у т.ч.</t>
  </si>
  <si>
    <t>Усього видатків, у т.ч.:</t>
  </si>
  <si>
    <t>Плановий рік</t>
  </si>
  <si>
    <t>ІІІ</t>
  </si>
  <si>
    <t>ІV</t>
  </si>
  <si>
    <t>Міський голова</t>
  </si>
  <si>
    <t>Примаков Г.А.</t>
  </si>
  <si>
    <t>Фінансове управління Менської міської ради</t>
  </si>
  <si>
    <t>М.П.                    (підпис, П.І.Б)</t>
  </si>
  <si>
    <t>Дохід з місцевого бюджету за цільовими програмами, у т.ч.:</t>
  </si>
  <si>
    <t>___________________________Нерослик А.П.</t>
  </si>
  <si>
    <t>Назва підприємства                                                       КП "Менакомунпослуга" Менської міської ради</t>
  </si>
  <si>
    <t>Організаційно-правова форма                                     комунальне підприємство</t>
  </si>
  <si>
    <t>Територія                                                                      Чернігівська область, м. Мена</t>
  </si>
  <si>
    <t>Орган державного управління                                     Менська міська рада</t>
  </si>
  <si>
    <t>О1</t>
  </si>
  <si>
    <t>38.11</t>
  </si>
  <si>
    <t>Вид економічної діяльності                                         Збирання безпечних відходів</t>
  </si>
  <si>
    <t>Форма власності                                                         комунальна</t>
  </si>
  <si>
    <t>Місцезнаходження                                                     15600, Чернігівська обл.,  м.Мена, вул. Робітнича,1</t>
  </si>
  <si>
    <t>Телефон                                                                      04644-2-14-49</t>
  </si>
  <si>
    <t>х</t>
  </si>
  <si>
    <t xml:space="preserve">        запчастини для автомобілів та тракторів</t>
  </si>
  <si>
    <t xml:space="preserve">        оплата послуг звязку</t>
  </si>
  <si>
    <t xml:space="preserve">        матеріали</t>
  </si>
  <si>
    <t xml:space="preserve">        предмети охорони праці</t>
  </si>
  <si>
    <t xml:space="preserve">        спец одяг</t>
  </si>
  <si>
    <t xml:space="preserve">        господарське знаряддя та інструменти</t>
  </si>
  <si>
    <t xml:space="preserve">       оренда обладнання</t>
  </si>
  <si>
    <t xml:space="preserve">        програмне забезпечення</t>
  </si>
  <si>
    <t xml:space="preserve">        періодичні видання</t>
  </si>
  <si>
    <t xml:space="preserve">        навчання персоналу</t>
  </si>
  <si>
    <t xml:space="preserve">        комісія банку</t>
  </si>
  <si>
    <t xml:space="preserve">        оплата послуг звязку (відеонагляд)</t>
  </si>
  <si>
    <t xml:space="preserve">        амортизація</t>
  </si>
  <si>
    <t>програма підтримки КП "Менакомунпослуга" (дотація)</t>
  </si>
  <si>
    <t>програма різниця в тарифах (тпв)</t>
  </si>
  <si>
    <t xml:space="preserve">        дохід від безоплатно одержаних мат. активів</t>
  </si>
  <si>
    <t>Вивезення та захоронення тпв</t>
  </si>
  <si>
    <t>Вивезення рідких відходів</t>
  </si>
  <si>
    <t>Обслуговування вуличного освітлення</t>
  </si>
  <si>
    <t>Послуги лазні</t>
  </si>
  <si>
    <t>Інші послуги</t>
  </si>
  <si>
    <t xml:space="preserve">         ПММ</t>
  </si>
  <si>
    <t xml:space="preserve">Усього </t>
  </si>
  <si>
    <t xml:space="preserve">Поточна кредиторська заборгованість, у т.ч </t>
  </si>
  <si>
    <t xml:space="preserve">        товари, роботи, послуги</t>
  </si>
  <si>
    <t xml:space="preserve">        розрахунки з бюджетом</t>
  </si>
  <si>
    <t xml:space="preserve">        розрахунки зі страхуванням ЄСВ 22%</t>
  </si>
  <si>
    <t>фахівці</t>
  </si>
  <si>
    <t>програма розвитку КП "Менакомунпослуга"</t>
  </si>
  <si>
    <t>програма відшкодування втрат (послуги лазні)</t>
  </si>
  <si>
    <t>Дохід (виручка) від реалізації продукції (товарів, робіт,послуг), в т.ч. ПДВ</t>
  </si>
  <si>
    <t>Водопостачання</t>
  </si>
  <si>
    <t xml:space="preserve">Водовідведення </t>
  </si>
  <si>
    <t xml:space="preserve">        видатки на публікації</t>
  </si>
  <si>
    <t xml:space="preserve">        послуги сторонніх організацій (чистка снігу)</t>
  </si>
  <si>
    <t>Призвіще та ініціали керівника                                   Манжула О.В.</t>
  </si>
  <si>
    <t>ФІНАНСОВИЙ ПЛАН ПІДПРИЄМСТВА НА  2023 РІК</t>
  </si>
  <si>
    <t>в. ч. ПДФО 18%</t>
  </si>
  <si>
    <t>в т. ч. Екологічний податок</t>
  </si>
  <si>
    <t>в.т ч податок на прибуток</t>
  </si>
  <si>
    <t>в т ч сплата ПДВ</t>
  </si>
  <si>
    <t>2. Розрахунки з бюджетом (всього)</t>
  </si>
  <si>
    <t>7. Індикатори та коефіцієнти до аналізу фінплану</t>
  </si>
  <si>
    <t>коефіцієнт оновлення Основних засобів (у % до попереднього періоду)</t>
  </si>
  <si>
    <t>коефіцієнт зростання середньої заробітної плати  (у % до попереднього періоду)</t>
  </si>
  <si>
    <t xml:space="preserve"> доходи з місцевого бюджету цільового фінансування по                                                                                                 капітальних видатках</t>
  </si>
  <si>
    <t>програма видалення дерев</t>
  </si>
  <si>
    <t>Додаток
до рішення виконавчого комітету
Менської міської ради
20 грудня 2022 року №262</t>
  </si>
  <si>
    <t>Директор КП "Менакомунпослуга"</t>
  </si>
  <si>
    <t>Олександр МАНЖУЛА</t>
  </si>
  <si>
    <t>з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</si>
</sst>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#,##0.000"/>
    <numFmt numFmtId="189" formatCode="#,##0.0"/>
    <numFmt numFmtId="190" formatCode="[$]dddd\,\ d\ mmmm\ yyyy\ &quot;г&quot;\."/>
    <numFmt numFmtId="191" formatCode="#,##0.00\ &quot;₴&quot;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2" fontId="2" fillId="0" borderId="0" xfId="0" applyNumberFormat="1" applyFont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5" fillId="33" borderId="0" xfId="0" applyFont="1" applyFill="1" applyAlignment="1">
      <alignment/>
    </xf>
    <xf numFmtId="182" fontId="2" fillId="33" borderId="0" xfId="0" applyNumberFormat="1" applyFont="1" applyFill="1" applyAlignment="1">
      <alignment/>
    </xf>
    <xf numFmtId="182" fontId="2" fillId="33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89" fontId="3" fillId="37" borderId="10" xfId="0" applyNumberFormat="1" applyFont="1" applyFill="1" applyBorder="1" applyAlignment="1">
      <alignment/>
    </xf>
    <xf numFmtId="189" fontId="2" fillId="0" borderId="0" xfId="0" applyNumberFormat="1" applyFont="1" applyAlignment="1">
      <alignment/>
    </xf>
    <xf numFmtId="0" fontId="2" fillId="38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89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wrapText="1"/>
    </xf>
    <xf numFmtId="2" fontId="6" fillId="37" borderId="10" xfId="0" applyNumberFormat="1" applyFont="1" applyFill="1" applyBorder="1" applyAlignment="1">
      <alignment/>
    </xf>
    <xf numFmtId="189" fontId="6" fillId="37" borderId="10" xfId="0" applyNumberFormat="1" applyFont="1" applyFill="1" applyBorder="1" applyAlignment="1">
      <alignment/>
    </xf>
    <xf numFmtId="189" fontId="6" fillId="33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2" fontId="7" fillId="37" borderId="10" xfId="0" applyNumberFormat="1" applyFont="1" applyFill="1" applyBorder="1" applyAlignment="1">
      <alignment/>
    </xf>
    <xf numFmtId="189" fontId="7" fillId="37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182" fontId="7" fillId="35" borderId="10" xfId="0" applyNumberFormat="1" applyFont="1" applyFill="1" applyBorder="1" applyAlignment="1">
      <alignment/>
    </xf>
    <xf numFmtId="189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182" fontId="7" fillId="36" borderId="10" xfId="0" applyNumberFormat="1" applyFont="1" applyFill="1" applyBorder="1" applyAlignment="1">
      <alignment/>
    </xf>
    <xf numFmtId="189" fontId="7" fillId="36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82" fontId="7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center"/>
    </xf>
    <xf numFmtId="189" fontId="7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7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2" fontId="7" fillId="37" borderId="10" xfId="0" applyNumberFormat="1" applyFont="1" applyFill="1" applyBorder="1" applyAlignment="1">
      <alignment/>
    </xf>
    <xf numFmtId="182" fontId="6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182" fontId="7" fillId="38" borderId="10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189" fontId="7" fillId="33" borderId="0" xfId="0" applyNumberFormat="1" applyFont="1" applyFill="1" applyBorder="1" applyAlignment="1">
      <alignment/>
    </xf>
    <xf numFmtId="189" fontId="6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0" xfId="0" applyFont="1" applyFill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33" borderId="14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33" borderId="15" xfId="0" applyFont="1" applyFill="1" applyBorder="1" applyAlignment="1">
      <alignment horizontal="center" wrapText="1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view="pageBreakPreview" zoomScale="55" zoomScaleNormal="75" zoomScaleSheetLayoutView="55" workbookViewId="0" topLeftCell="A91">
      <selection activeCell="D93" sqref="D93"/>
    </sheetView>
  </sheetViews>
  <sheetFormatPr defaultColWidth="9.00390625" defaultRowHeight="12.75"/>
  <cols>
    <col min="2" max="2" width="80.50390625" style="0" customWidth="1"/>
    <col min="3" max="3" width="9.625" style="0" customWidth="1"/>
    <col min="4" max="4" width="13.50390625" style="0" customWidth="1"/>
    <col min="5" max="5" width="12.50390625" style="1" customWidth="1"/>
    <col min="6" max="6" width="12.375" style="1" customWidth="1"/>
    <col min="7" max="7" width="17.375" style="1" customWidth="1"/>
    <col min="8" max="8" width="16.00390625" style="0" customWidth="1"/>
    <col min="9" max="9" width="12.50390625" style="0" customWidth="1"/>
    <col min="10" max="11" width="13.625" style="0" customWidth="1"/>
    <col min="12" max="12" width="14.50390625" style="0" customWidth="1"/>
    <col min="13" max="13" width="12.50390625" style="0" customWidth="1"/>
    <col min="14" max="15" width="14.50390625" style="0" customWidth="1"/>
    <col min="16" max="16" width="11.00390625" style="0" customWidth="1"/>
  </cols>
  <sheetData>
    <row r="1" spans="2:11" s="2" customFormat="1" ht="87" customHeight="1">
      <c r="B1" s="23"/>
      <c r="C1" s="23"/>
      <c r="D1" s="23"/>
      <c r="E1" s="24"/>
      <c r="F1" s="24"/>
      <c r="G1" s="23"/>
      <c r="H1" s="23"/>
      <c r="I1" s="86" t="s">
        <v>155</v>
      </c>
      <c r="J1" s="86"/>
      <c r="K1" s="86"/>
    </row>
    <row r="2" spans="2:11" s="2" customFormat="1" ht="18">
      <c r="B2" s="23" t="s">
        <v>0</v>
      </c>
      <c r="C2" s="23"/>
      <c r="D2" s="23"/>
      <c r="E2" s="24"/>
      <c r="F2" s="24"/>
      <c r="G2" s="24" t="s">
        <v>3</v>
      </c>
      <c r="H2" s="23"/>
      <c r="I2" s="23"/>
      <c r="J2" s="23"/>
      <c r="K2" s="23"/>
    </row>
    <row r="3" spans="2:11" s="2" customFormat="1" ht="18">
      <c r="B3" s="23"/>
      <c r="C3" s="23"/>
      <c r="D3" s="23"/>
      <c r="E3" s="24"/>
      <c r="F3" s="24"/>
      <c r="G3" s="24"/>
      <c r="H3" s="23"/>
      <c r="I3" s="23"/>
      <c r="J3" s="23"/>
      <c r="K3" s="23"/>
    </row>
    <row r="4" spans="2:11" s="2" customFormat="1" ht="18">
      <c r="B4" s="25" t="s">
        <v>93</v>
      </c>
      <c r="C4" s="23"/>
      <c r="D4" s="23"/>
      <c r="E4" s="24"/>
      <c r="F4" s="24"/>
      <c r="G4" s="26" t="s">
        <v>91</v>
      </c>
      <c r="H4" s="23"/>
      <c r="I4" s="23"/>
      <c r="J4" s="23"/>
      <c r="K4" s="23"/>
    </row>
    <row r="5" spans="2:11" s="2" customFormat="1" ht="18">
      <c r="B5" s="23"/>
      <c r="C5" s="23"/>
      <c r="D5" s="23"/>
      <c r="E5" s="24"/>
      <c r="F5" s="24"/>
      <c r="G5" s="24" t="s">
        <v>4</v>
      </c>
      <c r="H5" s="23"/>
      <c r="I5" s="23"/>
      <c r="J5" s="23"/>
      <c r="K5" s="23"/>
    </row>
    <row r="6" spans="2:11" s="2" customFormat="1" ht="18">
      <c r="B6" s="25"/>
      <c r="C6" s="23"/>
      <c r="D6" s="23"/>
      <c r="E6" s="24"/>
      <c r="F6" s="24"/>
      <c r="G6" s="24"/>
      <c r="H6" s="23"/>
      <c r="I6" s="23"/>
      <c r="J6" s="23"/>
      <c r="K6" s="23"/>
    </row>
    <row r="7" spans="2:11" s="2" customFormat="1" ht="18">
      <c r="B7" s="25" t="s">
        <v>96</v>
      </c>
      <c r="C7" s="23"/>
      <c r="D7" s="23"/>
      <c r="E7" s="24"/>
      <c r="F7" s="24"/>
      <c r="G7" s="24" t="s">
        <v>5</v>
      </c>
      <c r="H7" s="23"/>
      <c r="I7" s="25"/>
      <c r="J7" s="25" t="s">
        <v>92</v>
      </c>
      <c r="K7" s="23"/>
    </row>
    <row r="8" spans="2:11" s="2" customFormat="1" ht="18">
      <c r="B8" s="23" t="s">
        <v>94</v>
      </c>
      <c r="C8" s="23"/>
      <c r="D8" s="23"/>
      <c r="E8" s="24"/>
      <c r="F8" s="24"/>
      <c r="G8" s="24" t="s">
        <v>7</v>
      </c>
      <c r="H8" s="23"/>
      <c r="I8" s="23"/>
      <c r="J8" s="23"/>
      <c r="K8" s="23"/>
    </row>
    <row r="9" spans="2:11" s="2" customFormat="1" ht="18">
      <c r="B9" s="23" t="s">
        <v>1</v>
      </c>
      <c r="C9" s="23"/>
      <c r="D9" s="23"/>
      <c r="E9" s="24"/>
      <c r="F9" s="24"/>
      <c r="G9" s="24" t="s">
        <v>6</v>
      </c>
      <c r="H9" s="23"/>
      <c r="I9" s="23"/>
      <c r="J9" s="23"/>
      <c r="K9" s="23"/>
    </row>
    <row r="10" spans="2:11" s="2" customFormat="1" ht="18">
      <c r="B10" s="23" t="s">
        <v>2</v>
      </c>
      <c r="C10" s="23"/>
      <c r="D10" s="23"/>
      <c r="E10" s="24"/>
      <c r="F10" s="24"/>
      <c r="G10" s="24" t="s">
        <v>2</v>
      </c>
      <c r="H10" s="23"/>
      <c r="I10" s="23"/>
      <c r="J10" s="23"/>
      <c r="K10" s="23"/>
    </row>
    <row r="11" spans="2:11" s="2" customFormat="1" ht="0.75" customHeight="1">
      <c r="B11" s="23"/>
      <c r="C11" s="23"/>
      <c r="D11" s="23"/>
      <c r="E11" s="24"/>
      <c r="F11" s="24"/>
      <c r="G11" s="24"/>
      <c r="H11" s="23"/>
      <c r="I11" s="23"/>
      <c r="J11" s="23"/>
      <c r="K11" s="23"/>
    </row>
    <row r="12" spans="2:11" s="2" customFormat="1" ht="18">
      <c r="B12" s="23"/>
      <c r="C12" s="23"/>
      <c r="D12" s="23"/>
      <c r="E12" s="24"/>
      <c r="F12" s="24"/>
      <c r="G12" s="24"/>
      <c r="H12" s="23"/>
      <c r="I12" s="81" t="s">
        <v>58</v>
      </c>
      <c r="J12" s="82"/>
      <c r="K12" s="27" t="s">
        <v>107</v>
      </c>
    </row>
    <row r="13" spans="2:11" s="2" customFormat="1" ht="18">
      <c r="B13" s="23"/>
      <c r="C13" s="23"/>
      <c r="D13" s="23"/>
      <c r="E13" s="24"/>
      <c r="F13" s="24"/>
      <c r="G13" s="24"/>
      <c r="H13" s="23"/>
      <c r="I13" s="81" t="s">
        <v>56</v>
      </c>
      <c r="J13" s="82"/>
      <c r="K13" s="27"/>
    </row>
    <row r="14" spans="2:11" s="2" customFormat="1" ht="18">
      <c r="B14" s="23"/>
      <c r="C14" s="23"/>
      <c r="D14" s="23"/>
      <c r="E14" s="24"/>
      <c r="F14" s="24"/>
      <c r="G14" s="24"/>
      <c r="H14" s="23"/>
      <c r="I14" s="81" t="s">
        <v>57</v>
      </c>
      <c r="J14" s="82"/>
      <c r="K14" s="27"/>
    </row>
    <row r="15" spans="2:11" s="2" customFormat="1" ht="18">
      <c r="B15" s="23"/>
      <c r="C15" s="23"/>
      <c r="D15" s="23"/>
      <c r="E15" s="24"/>
      <c r="F15" s="24"/>
      <c r="G15" s="24"/>
      <c r="H15" s="23"/>
      <c r="I15" s="78" t="s">
        <v>59</v>
      </c>
      <c r="J15" s="80"/>
      <c r="K15" s="79"/>
    </row>
    <row r="16" spans="2:11" s="2" customFormat="1" ht="18">
      <c r="B16" s="23"/>
      <c r="C16" s="23"/>
      <c r="D16" s="23"/>
      <c r="E16" s="24"/>
      <c r="F16" s="24"/>
      <c r="G16" s="24"/>
      <c r="H16" s="23"/>
      <c r="I16" s="23"/>
      <c r="J16" s="23"/>
      <c r="K16" s="23"/>
    </row>
    <row r="17" spans="2:11" s="2" customFormat="1" ht="18">
      <c r="B17" s="81" t="s">
        <v>61</v>
      </c>
      <c r="C17" s="83"/>
      <c r="D17" s="83"/>
      <c r="E17" s="83"/>
      <c r="F17" s="83"/>
      <c r="G17" s="82"/>
      <c r="H17" s="78" t="s">
        <v>60</v>
      </c>
      <c r="I17" s="80"/>
      <c r="J17" s="80"/>
      <c r="K17" s="79"/>
    </row>
    <row r="18" spans="2:11" s="2" customFormat="1" ht="18">
      <c r="B18" s="81" t="s">
        <v>97</v>
      </c>
      <c r="C18" s="83"/>
      <c r="D18" s="83"/>
      <c r="E18" s="83"/>
      <c r="F18" s="83"/>
      <c r="G18" s="82"/>
      <c r="H18" s="81" t="s">
        <v>65</v>
      </c>
      <c r="I18" s="82"/>
      <c r="J18" s="78">
        <v>38282083</v>
      </c>
      <c r="K18" s="79"/>
    </row>
    <row r="19" spans="2:11" s="2" customFormat="1" ht="18">
      <c r="B19" s="81" t="s">
        <v>98</v>
      </c>
      <c r="C19" s="83"/>
      <c r="D19" s="83"/>
      <c r="E19" s="83"/>
      <c r="F19" s="83"/>
      <c r="G19" s="82"/>
      <c r="H19" s="81" t="s">
        <v>66</v>
      </c>
      <c r="I19" s="82"/>
      <c r="J19" s="78"/>
      <c r="K19" s="79"/>
    </row>
    <row r="20" spans="2:11" s="2" customFormat="1" ht="18">
      <c r="B20" s="81" t="s">
        <v>99</v>
      </c>
      <c r="C20" s="83"/>
      <c r="D20" s="83"/>
      <c r="E20" s="83"/>
      <c r="F20" s="83"/>
      <c r="G20" s="82"/>
      <c r="H20" s="81" t="s">
        <v>67</v>
      </c>
      <c r="I20" s="82"/>
      <c r="J20" s="78">
        <v>7400000000</v>
      </c>
      <c r="K20" s="79"/>
    </row>
    <row r="21" spans="2:11" s="2" customFormat="1" ht="18">
      <c r="B21" s="81" t="s">
        <v>100</v>
      </c>
      <c r="C21" s="83"/>
      <c r="D21" s="83"/>
      <c r="E21" s="83"/>
      <c r="F21" s="83"/>
      <c r="G21" s="82"/>
      <c r="H21" s="81" t="s">
        <v>68</v>
      </c>
      <c r="I21" s="82"/>
      <c r="J21" s="78" t="s">
        <v>101</v>
      </c>
      <c r="K21" s="79"/>
    </row>
    <row r="22" spans="2:11" s="2" customFormat="1" ht="18">
      <c r="B22" s="81" t="s">
        <v>62</v>
      </c>
      <c r="C22" s="83"/>
      <c r="D22" s="83"/>
      <c r="E22" s="83"/>
      <c r="F22" s="83"/>
      <c r="G22" s="82"/>
      <c r="H22" s="81" t="s">
        <v>69</v>
      </c>
      <c r="I22" s="82"/>
      <c r="J22" s="78"/>
      <c r="K22" s="79"/>
    </row>
    <row r="23" spans="2:11" s="2" customFormat="1" ht="18">
      <c r="B23" s="81" t="s">
        <v>103</v>
      </c>
      <c r="C23" s="83"/>
      <c r="D23" s="83"/>
      <c r="E23" s="83"/>
      <c r="F23" s="83"/>
      <c r="G23" s="82"/>
      <c r="H23" s="81" t="s">
        <v>70</v>
      </c>
      <c r="I23" s="82"/>
      <c r="J23" s="78" t="s">
        <v>102</v>
      </c>
      <c r="K23" s="79"/>
    </row>
    <row r="24" spans="2:11" s="2" customFormat="1" ht="18">
      <c r="B24" s="81" t="s">
        <v>63</v>
      </c>
      <c r="C24" s="83"/>
      <c r="D24" s="83"/>
      <c r="E24" s="83"/>
      <c r="F24" s="83"/>
      <c r="G24" s="83"/>
      <c r="H24" s="83"/>
      <c r="I24" s="82"/>
      <c r="J24" s="78" t="s">
        <v>64</v>
      </c>
      <c r="K24" s="79"/>
    </row>
    <row r="25" spans="2:11" s="2" customFormat="1" ht="18">
      <c r="B25" s="81" t="s">
        <v>104</v>
      </c>
      <c r="C25" s="83"/>
      <c r="D25" s="83"/>
      <c r="E25" s="83"/>
      <c r="F25" s="83"/>
      <c r="G25" s="83"/>
      <c r="H25" s="83"/>
      <c r="I25" s="82"/>
      <c r="J25" s="78"/>
      <c r="K25" s="79"/>
    </row>
    <row r="26" spans="2:11" s="2" customFormat="1" ht="18">
      <c r="B26" s="81" t="s">
        <v>105</v>
      </c>
      <c r="C26" s="83"/>
      <c r="D26" s="83"/>
      <c r="E26" s="83"/>
      <c r="F26" s="83"/>
      <c r="G26" s="83"/>
      <c r="H26" s="85" t="s">
        <v>71</v>
      </c>
      <c r="I26" s="85"/>
      <c r="J26" s="78"/>
      <c r="K26" s="79"/>
    </row>
    <row r="27" spans="2:11" s="2" customFormat="1" ht="18">
      <c r="B27" s="81" t="s">
        <v>106</v>
      </c>
      <c r="C27" s="83"/>
      <c r="D27" s="83"/>
      <c r="E27" s="83"/>
      <c r="F27" s="83"/>
      <c r="G27" s="83"/>
      <c r="H27" s="83"/>
      <c r="I27" s="83"/>
      <c r="J27" s="83"/>
      <c r="K27" s="82"/>
    </row>
    <row r="28" spans="2:11" s="2" customFormat="1" ht="18">
      <c r="B28" s="81" t="s">
        <v>143</v>
      </c>
      <c r="C28" s="83"/>
      <c r="D28" s="83"/>
      <c r="E28" s="83"/>
      <c r="F28" s="83"/>
      <c r="G28" s="83"/>
      <c r="H28" s="83"/>
      <c r="I28" s="83"/>
      <c r="J28" s="83"/>
      <c r="K28" s="82"/>
    </row>
    <row r="29" spans="2:11" s="2" customFormat="1" ht="18" hidden="1">
      <c r="B29" s="23"/>
      <c r="C29" s="23"/>
      <c r="D29" s="23"/>
      <c r="E29" s="24"/>
      <c r="F29" s="24"/>
      <c r="G29" s="24"/>
      <c r="H29" s="23"/>
      <c r="I29" s="23"/>
      <c r="J29" s="23"/>
      <c r="K29" s="23"/>
    </row>
    <row r="30" spans="2:11" s="2" customFormat="1" ht="18">
      <c r="B30" s="23"/>
      <c r="C30" s="23"/>
      <c r="D30" s="23"/>
      <c r="E30" s="24"/>
      <c r="F30" s="24"/>
      <c r="G30" s="24"/>
      <c r="H30" s="23"/>
      <c r="I30" s="23"/>
      <c r="J30" s="23"/>
      <c r="K30" s="23"/>
    </row>
    <row r="31" spans="2:11" s="2" customFormat="1" ht="17.25">
      <c r="B31" s="84" t="s">
        <v>144</v>
      </c>
      <c r="C31" s="84"/>
      <c r="D31" s="84"/>
      <c r="E31" s="84"/>
      <c r="F31" s="84"/>
      <c r="G31" s="84"/>
      <c r="H31" s="84"/>
      <c r="I31" s="84"/>
      <c r="J31" s="84"/>
      <c r="K31" s="84"/>
    </row>
    <row r="32" spans="2:11" s="2" customFormat="1" ht="18" hidden="1">
      <c r="B32" s="23"/>
      <c r="C32" s="23"/>
      <c r="D32" s="23"/>
      <c r="E32" s="24"/>
      <c r="F32" s="24"/>
      <c r="G32" s="24"/>
      <c r="H32" s="23"/>
      <c r="I32" s="23"/>
      <c r="J32" s="23"/>
      <c r="K32" s="23"/>
    </row>
    <row r="33" spans="1:11" s="93" customFormat="1" ht="13.5">
      <c r="A33" s="87" t="s">
        <v>75</v>
      </c>
      <c r="B33" s="88" t="s">
        <v>13</v>
      </c>
      <c r="C33" s="88" t="s">
        <v>14</v>
      </c>
      <c r="D33" s="89" t="s">
        <v>15</v>
      </c>
      <c r="E33" s="90" t="s">
        <v>16</v>
      </c>
      <c r="F33" s="90" t="s">
        <v>17</v>
      </c>
      <c r="G33" s="90" t="s">
        <v>18</v>
      </c>
      <c r="H33" s="91" t="s">
        <v>8</v>
      </c>
      <c r="I33" s="92"/>
      <c r="J33" s="92"/>
      <c r="K33" s="92"/>
    </row>
    <row r="34" spans="1:11" s="93" customFormat="1" ht="69.75" customHeight="1">
      <c r="A34" s="94"/>
      <c r="B34" s="95"/>
      <c r="C34" s="95"/>
      <c r="D34" s="96"/>
      <c r="E34" s="97"/>
      <c r="F34" s="97"/>
      <c r="G34" s="97"/>
      <c r="H34" s="92" t="s">
        <v>9</v>
      </c>
      <c r="I34" s="92" t="s">
        <v>10</v>
      </c>
      <c r="J34" s="92" t="s">
        <v>11</v>
      </c>
      <c r="K34" s="92" t="s">
        <v>12</v>
      </c>
    </row>
    <row r="35" spans="1:11" s="93" customFormat="1" ht="13.5">
      <c r="A35" s="98"/>
      <c r="B35" s="99">
        <v>1</v>
      </c>
      <c r="C35" s="99">
        <v>2</v>
      </c>
      <c r="D35" s="99">
        <v>3</v>
      </c>
      <c r="E35" s="92">
        <v>4</v>
      </c>
      <c r="F35" s="92">
        <v>5</v>
      </c>
      <c r="G35" s="92">
        <v>6</v>
      </c>
      <c r="H35" s="92">
        <v>7</v>
      </c>
      <c r="I35" s="92">
        <v>8</v>
      </c>
      <c r="J35" s="92">
        <v>9</v>
      </c>
      <c r="K35" s="92">
        <v>10</v>
      </c>
    </row>
    <row r="36" spans="1:11" s="4" customFormat="1" ht="17.25">
      <c r="A36" s="7"/>
      <c r="B36" s="29" t="s">
        <v>19</v>
      </c>
      <c r="C36" s="29">
        <v>1000</v>
      </c>
      <c r="D36" s="30"/>
      <c r="E36" s="30"/>
      <c r="F36" s="30"/>
      <c r="G36" s="29"/>
      <c r="H36" s="29"/>
      <c r="I36" s="29"/>
      <c r="J36" s="29"/>
      <c r="K36" s="29"/>
    </row>
    <row r="37" spans="1:11" s="4" customFormat="1" ht="18">
      <c r="A37" s="8"/>
      <c r="B37" s="31" t="s">
        <v>20</v>
      </c>
      <c r="C37" s="32"/>
      <c r="D37" s="33">
        <f aca="true" t="shared" si="0" ref="D37:K37">D38+D47+D54</f>
        <v>11829.999999999998</v>
      </c>
      <c r="E37" s="33">
        <f t="shared" si="0"/>
        <v>16501</v>
      </c>
      <c r="F37" s="33">
        <f>F38+F47+F54</f>
        <v>15228.900000000001</v>
      </c>
      <c r="G37" s="33">
        <f>G38+G47+G54</f>
        <v>16118.8</v>
      </c>
      <c r="H37" s="34">
        <f t="shared" si="0"/>
        <v>4033.45</v>
      </c>
      <c r="I37" s="34">
        <f t="shared" si="0"/>
        <v>4028.45</v>
      </c>
      <c r="J37" s="34">
        <f t="shared" si="0"/>
        <v>4023.45</v>
      </c>
      <c r="K37" s="34">
        <f t="shared" si="0"/>
        <v>4033.45</v>
      </c>
    </row>
    <row r="38" spans="1:11" s="3" customFormat="1" ht="18">
      <c r="A38" s="10"/>
      <c r="B38" s="35" t="s">
        <v>138</v>
      </c>
      <c r="C38" s="35">
        <v>1010</v>
      </c>
      <c r="D38" s="33">
        <f>D39+D40+D41+D42+D43+D45+D44</f>
        <v>3396.7</v>
      </c>
      <c r="E38" s="33">
        <f>E39+E40+E41+E42+E43+E45+E44</f>
        <v>7563</v>
      </c>
      <c r="F38" s="33">
        <f>F39+F40+F41+F42+F43+F45+F44</f>
        <v>6265</v>
      </c>
      <c r="G38" s="33">
        <f>H38+I38+J38+K38</f>
        <v>6265</v>
      </c>
      <c r="H38" s="33">
        <f>H39+H40+H41+H42+H43+H45+H44</f>
        <v>1570</v>
      </c>
      <c r="I38" s="33">
        <f>I39+I40+I41+I42+I43+I45+I44</f>
        <v>1565</v>
      </c>
      <c r="J38" s="33">
        <f>J39+J40+J41+J42+J43+J45+J44</f>
        <v>1560</v>
      </c>
      <c r="K38" s="33">
        <f>K39+K40+K41+K42+K43+K45+K44</f>
        <v>1570</v>
      </c>
    </row>
    <row r="39" spans="1:11" s="3" customFormat="1" ht="18">
      <c r="A39" s="10"/>
      <c r="B39" s="35" t="s">
        <v>124</v>
      </c>
      <c r="C39" s="35">
        <v>1011</v>
      </c>
      <c r="D39" s="36">
        <v>1700.1</v>
      </c>
      <c r="E39" s="36">
        <v>3400</v>
      </c>
      <c r="F39" s="36">
        <v>3120</v>
      </c>
      <c r="G39" s="33">
        <f aca="true" t="shared" si="1" ref="G39:G45">H39+I39+J39+K39</f>
        <v>3120</v>
      </c>
      <c r="H39" s="36">
        <v>780</v>
      </c>
      <c r="I39" s="36">
        <v>780</v>
      </c>
      <c r="J39" s="36">
        <v>780</v>
      </c>
      <c r="K39" s="36">
        <v>780</v>
      </c>
    </row>
    <row r="40" spans="1:11" s="3" customFormat="1" ht="18">
      <c r="A40" s="10"/>
      <c r="B40" s="35" t="s">
        <v>125</v>
      </c>
      <c r="C40" s="35">
        <v>1012</v>
      </c>
      <c r="D40" s="36">
        <v>279.2</v>
      </c>
      <c r="E40" s="36">
        <v>1200</v>
      </c>
      <c r="F40" s="36">
        <v>1000</v>
      </c>
      <c r="G40" s="33">
        <f t="shared" si="1"/>
        <v>1000</v>
      </c>
      <c r="H40" s="36">
        <v>250</v>
      </c>
      <c r="I40" s="36">
        <v>250</v>
      </c>
      <c r="J40" s="36">
        <v>250</v>
      </c>
      <c r="K40" s="36">
        <v>250</v>
      </c>
    </row>
    <row r="41" spans="1:11" s="3" customFormat="1" ht="18">
      <c r="A41" s="10"/>
      <c r="B41" s="35" t="s">
        <v>126</v>
      </c>
      <c r="C41" s="35">
        <v>1013</v>
      </c>
      <c r="D41" s="36">
        <v>909.4</v>
      </c>
      <c r="E41" s="36">
        <v>700</v>
      </c>
      <c r="F41" s="36">
        <v>880</v>
      </c>
      <c r="G41" s="33">
        <f t="shared" si="1"/>
        <v>880</v>
      </c>
      <c r="H41" s="36">
        <v>220</v>
      </c>
      <c r="I41" s="36">
        <v>220</v>
      </c>
      <c r="J41" s="36">
        <v>220</v>
      </c>
      <c r="K41" s="36">
        <v>220</v>
      </c>
    </row>
    <row r="42" spans="1:11" s="3" customFormat="1" ht="18">
      <c r="A42" s="10"/>
      <c r="B42" s="35" t="s">
        <v>127</v>
      </c>
      <c r="C42" s="35">
        <v>1014</v>
      </c>
      <c r="D42" s="36">
        <v>73</v>
      </c>
      <c r="E42" s="36">
        <v>340</v>
      </c>
      <c r="F42" s="36">
        <v>85</v>
      </c>
      <c r="G42" s="33">
        <f t="shared" si="1"/>
        <v>85</v>
      </c>
      <c r="H42" s="36">
        <v>25</v>
      </c>
      <c r="I42" s="36">
        <v>20</v>
      </c>
      <c r="J42" s="36">
        <v>15</v>
      </c>
      <c r="K42" s="36">
        <v>25</v>
      </c>
    </row>
    <row r="43" spans="1:11" s="3" customFormat="1" ht="18">
      <c r="A43" s="10"/>
      <c r="B43" s="35" t="s">
        <v>139</v>
      </c>
      <c r="C43" s="35">
        <v>1015</v>
      </c>
      <c r="D43" s="36">
        <v>0</v>
      </c>
      <c r="E43" s="36">
        <v>400</v>
      </c>
      <c r="F43" s="36">
        <v>500</v>
      </c>
      <c r="G43" s="33">
        <f t="shared" si="1"/>
        <v>500</v>
      </c>
      <c r="H43" s="36">
        <v>125</v>
      </c>
      <c r="I43" s="36">
        <v>125</v>
      </c>
      <c r="J43" s="36">
        <v>125</v>
      </c>
      <c r="K43" s="36">
        <v>125</v>
      </c>
    </row>
    <row r="44" spans="1:11" s="3" customFormat="1" ht="18">
      <c r="A44" s="10"/>
      <c r="B44" s="35" t="s">
        <v>140</v>
      </c>
      <c r="C44" s="35">
        <v>1016</v>
      </c>
      <c r="D44" s="36">
        <v>51.4</v>
      </c>
      <c r="E44" s="36">
        <v>623</v>
      </c>
      <c r="F44" s="36">
        <v>300</v>
      </c>
      <c r="G44" s="33">
        <f t="shared" si="1"/>
        <v>300</v>
      </c>
      <c r="H44" s="36">
        <v>75</v>
      </c>
      <c r="I44" s="36">
        <v>75</v>
      </c>
      <c r="J44" s="36">
        <v>75</v>
      </c>
      <c r="K44" s="36">
        <v>75</v>
      </c>
    </row>
    <row r="45" spans="1:11" s="3" customFormat="1" ht="18">
      <c r="A45" s="10"/>
      <c r="B45" s="35" t="s">
        <v>128</v>
      </c>
      <c r="C45" s="35">
        <v>1017</v>
      </c>
      <c r="D45" s="36">
        <v>383.6</v>
      </c>
      <c r="E45" s="36">
        <v>900</v>
      </c>
      <c r="F45" s="36">
        <v>380</v>
      </c>
      <c r="G45" s="33">
        <f t="shared" si="1"/>
        <v>380</v>
      </c>
      <c r="H45" s="36">
        <v>95</v>
      </c>
      <c r="I45" s="36">
        <v>95</v>
      </c>
      <c r="J45" s="36">
        <v>95</v>
      </c>
      <c r="K45" s="36">
        <v>95</v>
      </c>
    </row>
    <row r="46" spans="1:11" s="3" customFormat="1" ht="0.75" customHeight="1">
      <c r="A46" s="10"/>
      <c r="B46" s="35"/>
      <c r="C46" s="35"/>
      <c r="D46" s="36"/>
      <c r="E46" s="36"/>
      <c r="F46" s="36"/>
      <c r="G46" s="36"/>
      <c r="H46" s="37"/>
      <c r="I46" s="37"/>
      <c r="J46" s="37"/>
      <c r="K46" s="37"/>
    </row>
    <row r="47" spans="1:12" s="3" customFormat="1" ht="18">
      <c r="A47" s="10"/>
      <c r="B47" s="35" t="s">
        <v>95</v>
      </c>
      <c r="C47" s="35">
        <v>1020</v>
      </c>
      <c r="D47" s="33">
        <f>D48+D49+D50+D51+D52+D53</f>
        <v>7479.9</v>
      </c>
      <c r="E47" s="33">
        <f>E48+E49+E50+E52+E51+E53</f>
        <v>8138</v>
      </c>
      <c r="F47" s="33">
        <f>F48+F49+F50+F52+F51+F53</f>
        <v>8163.900000000001</v>
      </c>
      <c r="G47" s="33">
        <f>G48+G49+G50+G52+G51+G53</f>
        <v>9053.8</v>
      </c>
      <c r="H47" s="34">
        <f>H48+H49+H52+H51+H53</f>
        <v>2263.45</v>
      </c>
      <c r="I47" s="34">
        <f>I48+I49+I50+I51+I52+I53</f>
        <v>2263.45</v>
      </c>
      <c r="J47" s="34">
        <f>J48+J49+J50+J51+J52+J53</f>
        <v>2263.45</v>
      </c>
      <c r="K47" s="34">
        <f>K48+K49+K50+K51+K52+K53</f>
        <v>2263.45</v>
      </c>
      <c r="L47" s="12"/>
    </row>
    <row r="48" spans="1:12" s="3" customFormat="1" ht="18">
      <c r="A48" s="10">
        <v>2610</v>
      </c>
      <c r="B48" s="38" t="s">
        <v>121</v>
      </c>
      <c r="C48" s="35">
        <v>1030</v>
      </c>
      <c r="D48" s="36">
        <v>6947.5</v>
      </c>
      <c r="E48" s="36">
        <v>7610.1</v>
      </c>
      <c r="F48" s="36">
        <v>7610.1</v>
      </c>
      <c r="G48" s="36">
        <f aca="true" t="shared" si="2" ref="G48:G53">H48+I48+J48+K48</f>
        <v>8500</v>
      </c>
      <c r="H48" s="37">
        <v>2125</v>
      </c>
      <c r="I48" s="37">
        <v>2125</v>
      </c>
      <c r="J48" s="37">
        <v>2125</v>
      </c>
      <c r="K48" s="37">
        <v>2125</v>
      </c>
      <c r="L48" s="12"/>
    </row>
    <row r="49" spans="1:11" s="3" customFormat="1" ht="17.25" customHeight="1">
      <c r="A49" s="10"/>
      <c r="B49" s="28" t="s">
        <v>122</v>
      </c>
      <c r="C49" s="35">
        <v>1031</v>
      </c>
      <c r="D49" s="36">
        <v>440</v>
      </c>
      <c r="E49" s="36">
        <v>450</v>
      </c>
      <c r="F49" s="36">
        <v>473.8</v>
      </c>
      <c r="G49" s="36">
        <f t="shared" si="2"/>
        <v>473.8</v>
      </c>
      <c r="H49" s="37">
        <v>118.45</v>
      </c>
      <c r="I49" s="37">
        <v>118.45</v>
      </c>
      <c r="J49" s="37">
        <v>118.45</v>
      </c>
      <c r="K49" s="37">
        <v>118.45</v>
      </c>
    </row>
    <row r="50" spans="1:11" s="3" customFormat="1" ht="18.75" customHeight="1" hidden="1">
      <c r="A50" s="10"/>
      <c r="B50" s="39"/>
      <c r="C50" s="35"/>
      <c r="D50" s="36"/>
      <c r="E50" s="36"/>
      <c r="F50" s="36"/>
      <c r="G50" s="36">
        <f t="shared" si="2"/>
        <v>0</v>
      </c>
      <c r="H50" s="37"/>
      <c r="I50" s="37"/>
      <c r="J50" s="37"/>
      <c r="K50" s="37"/>
    </row>
    <row r="51" spans="1:11" s="3" customFormat="1" ht="18">
      <c r="A51" s="10"/>
      <c r="B51" s="39" t="s">
        <v>137</v>
      </c>
      <c r="C51" s="35">
        <v>1032</v>
      </c>
      <c r="D51" s="36">
        <v>0</v>
      </c>
      <c r="E51" s="36">
        <v>60</v>
      </c>
      <c r="F51" s="36">
        <v>60</v>
      </c>
      <c r="G51" s="36">
        <f t="shared" si="2"/>
        <v>60</v>
      </c>
      <c r="H51" s="37">
        <v>15</v>
      </c>
      <c r="I51" s="37">
        <v>15</v>
      </c>
      <c r="J51" s="37">
        <v>15</v>
      </c>
      <c r="K51" s="37">
        <v>15</v>
      </c>
    </row>
    <row r="52" spans="1:11" s="3" customFormat="1" ht="18">
      <c r="A52" s="10"/>
      <c r="B52" s="28" t="s">
        <v>136</v>
      </c>
      <c r="C52" s="35">
        <v>1033</v>
      </c>
      <c r="D52" s="36">
        <v>92.4</v>
      </c>
      <c r="E52" s="36">
        <v>0</v>
      </c>
      <c r="F52" s="36">
        <v>0</v>
      </c>
      <c r="G52" s="36">
        <f t="shared" si="2"/>
        <v>0</v>
      </c>
      <c r="H52" s="37">
        <v>0</v>
      </c>
      <c r="I52" s="37">
        <v>0</v>
      </c>
      <c r="J52" s="37">
        <v>0</v>
      </c>
      <c r="K52" s="37">
        <v>0</v>
      </c>
    </row>
    <row r="53" spans="1:11" s="3" customFormat="1" ht="18">
      <c r="A53" s="10"/>
      <c r="B53" s="28" t="s">
        <v>154</v>
      </c>
      <c r="C53" s="35">
        <v>1034</v>
      </c>
      <c r="D53" s="36">
        <v>0</v>
      </c>
      <c r="E53" s="36">
        <v>17.9</v>
      </c>
      <c r="F53" s="36">
        <v>20</v>
      </c>
      <c r="G53" s="36">
        <f t="shared" si="2"/>
        <v>20</v>
      </c>
      <c r="H53" s="37">
        <v>5</v>
      </c>
      <c r="I53" s="37">
        <v>5</v>
      </c>
      <c r="J53" s="37">
        <v>5</v>
      </c>
      <c r="K53" s="37">
        <v>5</v>
      </c>
    </row>
    <row r="54" spans="1:11" s="3" customFormat="1" ht="18">
      <c r="A54" s="10"/>
      <c r="B54" s="35" t="s">
        <v>21</v>
      </c>
      <c r="C54" s="35">
        <v>1040</v>
      </c>
      <c r="D54" s="33">
        <f>D55</f>
        <v>953.4</v>
      </c>
      <c r="E54" s="33">
        <f>E55</f>
        <v>800</v>
      </c>
      <c r="F54" s="33">
        <f>F55</f>
        <v>800</v>
      </c>
      <c r="G54" s="33">
        <f>G55</f>
        <v>800</v>
      </c>
      <c r="H54" s="34">
        <f>H55+H56+H57</f>
        <v>200</v>
      </c>
      <c r="I54" s="34">
        <f>I55+I56+I57</f>
        <v>200</v>
      </c>
      <c r="J54" s="34">
        <f>J55+J56+J57</f>
        <v>200</v>
      </c>
      <c r="K54" s="34">
        <f>K55+K56+K57</f>
        <v>200</v>
      </c>
    </row>
    <row r="55" spans="1:11" s="3" customFormat="1" ht="18">
      <c r="A55" s="10"/>
      <c r="B55" s="35" t="s">
        <v>123</v>
      </c>
      <c r="C55" s="35">
        <v>1041</v>
      </c>
      <c r="D55" s="40">
        <v>953.4</v>
      </c>
      <c r="E55" s="40">
        <v>800</v>
      </c>
      <c r="F55" s="40">
        <v>800</v>
      </c>
      <c r="G55" s="40">
        <f>H55+I55+J55+K55</f>
        <v>800</v>
      </c>
      <c r="H55" s="41">
        <v>200</v>
      </c>
      <c r="I55" s="41">
        <v>200</v>
      </c>
      <c r="J55" s="41">
        <v>200</v>
      </c>
      <c r="K55" s="41">
        <v>200</v>
      </c>
    </row>
    <row r="56" spans="1:11" s="3" customFormat="1" ht="0.75" customHeight="1">
      <c r="A56" s="10"/>
      <c r="B56" s="35"/>
      <c r="C56" s="35">
        <v>1042</v>
      </c>
      <c r="D56" s="36"/>
      <c r="E56" s="36"/>
      <c r="F56" s="36"/>
      <c r="G56" s="36">
        <f>H56+I56+J56+K56</f>
        <v>0</v>
      </c>
      <c r="H56" s="37"/>
      <c r="I56" s="37"/>
      <c r="J56" s="37"/>
      <c r="K56" s="37"/>
    </row>
    <row r="57" spans="1:11" s="3" customFormat="1" ht="18" hidden="1">
      <c r="A57" s="10"/>
      <c r="B57" s="35"/>
      <c r="C57" s="35">
        <v>1043</v>
      </c>
      <c r="D57" s="36"/>
      <c r="E57" s="36"/>
      <c r="F57" s="36"/>
      <c r="G57" s="36">
        <f>H57+I57+J57+K57</f>
        <v>0</v>
      </c>
      <c r="H57" s="37"/>
      <c r="I57" s="37"/>
      <c r="J57" s="37"/>
      <c r="K57" s="37"/>
    </row>
    <row r="58" spans="1:11" s="3" customFormat="1" ht="18">
      <c r="A58" s="10"/>
      <c r="B58" s="35" t="s">
        <v>79</v>
      </c>
      <c r="C58" s="35">
        <v>1050</v>
      </c>
      <c r="D58" s="36"/>
      <c r="E58" s="36"/>
      <c r="F58" s="36"/>
      <c r="G58" s="36"/>
      <c r="H58" s="37"/>
      <c r="I58" s="37"/>
      <c r="J58" s="37"/>
      <c r="K58" s="37"/>
    </row>
    <row r="59" spans="1:11" s="3" customFormat="1" ht="18">
      <c r="A59" s="10"/>
      <c r="B59" s="35"/>
      <c r="C59" s="35"/>
      <c r="D59" s="35"/>
      <c r="E59" s="35"/>
      <c r="F59" s="35"/>
      <c r="G59" s="42" t="s">
        <v>88</v>
      </c>
      <c r="H59" s="42" t="s">
        <v>9</v>
      </c>
      <c r="I59" s="42" t="s">
        <v>10</v>
      </c>
      <c r="J59" s="42" t="s">
        <v>89</v>
      </c>
      <c r="K59" s="42" t="s">
        <v>90</v>
      </c>
    </row>
    <row r="60" spans="1:11" s="4" customFormat="1" ht="18">
      <c r="A60" s="9"/>
      <c r="B60" s="43" t="s">
        <v>22</v>
      </c>
      <c r="C60" s="32"/>
      <c r="D60" s="44"/>
      <c r="E60" s="45"/>
      <c r="F60" s="45"/>
      <c r="G60" s="34"/>
      <c r="H60" s="34"/>
      <c r="I60" s="34"/>
      <c r="J60" s="34"/>
      <c r="K60" s="34"/>
    </row>
    <row r="61" spans="1:11" s="2" customFormat="1" ht="18">
      <c r="A61" s="10"/>
      <c r="B61" s="35" t="s">
        <v>82</v>
      </c>
      <c r="C61" s="46">
        <v>1060</v>
      </c>
      <c r="D61" s="44">
        <v>6598.1</v>
      </c>
      <c r="E61" s="33">
        <v>9812.6</v>
      </c>
      <c r="F61" s="33">
        <v>10263.2</v>
      </c>
      <c r="G61" s="47">
        <f aca="true" t="shared" si="3" ref="G61:G90">H61+I61+J61+K61</f>
        <v>10263.2</v>
      </c>
      <c r="H61" s="34">
        <v>2565.8</v>
      </c>
      <c r="I61" s="34">
        <v>2565.8</v>
      </c>
      <c r="J61" s="34">
        <v>2565.8</v>
      </c>
      <c r="K61" s="34">
        <v>2565.8</v>
      </c>
    </row>
    <row r="62" spans="1:11" s="2" customFormat="1" ht="18">
      <c r="A62" s="10"/>
      <c r="B62" s="46" t="s">
        <v>23</v>
      </c>
      <c r="C62" s="46">
        <v>1070</v>
      </c>
      <c r="D62" s="44">
        <v>1697.2</v>
      </c>
      <c r="E62" s="33">
        <v>2206.2</v>
      </c>
      <c r="F62" s="33">
        <v>2258</v>
      </c>
      <c r="G62" s="47">
        <f t="shared" si="3"/>
        <v>2258</v>
      </c>
      <c r="H62" s="34">
        <v>564.5</v>
      </c>
      <c r="I62" s="34">
        <v>564.5</v>
      </c>
      <c r="J62" s="34">
        <v>564.5</v>
      </c>
      <c r="K62" s="34">
        <v>564.5</v>
      </c>
    </row>
    <row r="63" spans="1:11" s="2" customFormat="1" ht="18">
      <c r="A63" s="10"/>
      <c r="B63" s="46" t="s">
        <v>85</v>
      </c>
      <c r="C63" s="46">
        <v>1080</v>
      </c>
      <c r="D63" s="44">
        <f>D64+D65+D66+D67+D68+D69+D70</f>
        <v>2279.1</v>
      </c>
      <c r="E63" s="44">
        <f>E64+E65+E66+E67+E68+E69+E70</f>
        <v>2073</v>
      </c>
      <c r="F63" s="44">
        <f>F64+F65+F66+F67+F68+F69+F70</f>
        <v>1800</v>
      </c>
      <c r="G63" s="48">
        <f t="shared" si="3"/>
        <v>1800</v>
      </c>
      <c r="H63" s="44">
        <f>H64+H65+H66+H67+H68+H69+H70</f>
        <v>425</v>
      </c>
      <c r="I63" s="44">
        <f>I64+I65+I66+I67+I68+I69+I70</f>
        <v>475</v>
      </c>
      <c r="J63" s="44">
        <f>J64+J65+J66+J67+J68+J69+J70</f>
        <v>475</v>
      </c>
      <c r="K63" s="44">
        <f>K64+K65+K66+K67+K68+K69+K70</f>
        <v>425</v>
      </c>
    </row>
    <row r="64" spans="1:11" s="2" customFormat="1" ht="18">
      <c r="A64" s="10"/>
      <c r="B64" s="46" t="s">
        <v>129</v>
      </c>
      <c r="C64" s="46">
        <v>1081</v>
      </c>
      <c r="D64" s="49">
        <v>1450.1</v>
      </c>
      <c r="E64" s="36">
        <v>1233</v>
      </c>
      <c r="F64" s="36">
        <v>1140</v>
      </c>
      <c r="G64" s="41">
        <f t="shared" si="3"/>
        <v>1140</v>
      </c>
      <c r="H64" s="37">
        <v>285</v>
      </c>
      <c r="I64" s="37">
        <v>285</v>
      </c>
      <c r="J64" s="37">
        <v>285</v>
      </c>
      <c r="K64" s="37">
        <v>285</v>
      </c>
    </row>
    <row r="65" spans="1:11" s="2" customFormat="1" ht="18">
      <c r="A65" s="10"/>
      <c r="B65" s="46" t="s">
        <v>108</v>
      </c>
      <c r="C65" s="46">
        <v>1082</v>
      </c>
      <c r="D65" s="49">
        <v>253.1</v>
      </c>
      <c r="E65" s="36">
        <v>320</v>
      </c>
      <c r="F65" s="36">
        <v>200</v>
      </c>
      <c r="G65" s="41">
        <f t="shared" si="3"/>
        <v>200</v>
      </c>
      <c r="H65" s="37">
        <v>50</v>
      </c>
      <c r="I65" s="37">
        <v>50</v>
      </c>
      <c r="J65" s="37">
        <v>50</v>
      </c>
      <c r="K65" s="37">
        <v>50</v>
      </c>
    </row>
    <row r="66" spans="1:11" s="2" customFormat="1" ht="18">
      <c r="A66" s="10"/>
      <c r="B66" s="46" t="s">
        <v>110</v>
      </c>
      <c r="C66" s="46">
        <v>1083</v>
      </c>
      <c r="D66" s="49">
        <v>361.9</v>
      </c>
      <c r="E66" s="36">
        <v>200</v>
      </c>
      <c r="F66" s="36">
        <v>160</v>
      </c>
      <c r="G66" s="41">
        <f t="shared" si="3"/>
        <v>160</v>
      </c>
      <c r="H66" s="37">
        <v>40</v>
      </c>
      <c r="I66" s="37">
        <v>40</v>
      </c>
      <c r="J66" s="37">
        <v>40</v>
      </c>
      <c r="K66" s="37">
        <v>40</v>
      </c>
    </row>
    <row r="67" spans="1:11" s="2" customFormat="1" ht="18">
      <c r="A67" s="10"/>
      <c r="B67" s="46" t="s">
        <v>113</v>
      </c>
      <c r="C67" s="46">
        <v>1084</v>
      </c>
      <c r="D67" s="49">
        <v>139.9</v>
      </c>
      <c r="E67" s="36">
        <v>200</v>
      </c>
      <c r="F67" s="36">
        <v>120</v>
      </c>
      <c r="G67" s="41">
        <f t="shared" si="3"/>
        <v>120</v>
      </c>
      <c r="H67" s="37">
        <v>30</v>
      </c>
      <c r="I67" s="37">
        <v>30</v>
      </c>
      <c r="J67" s="37">
        <v>30</v>
      </c>
      <c r="K67" s="37">
        <v>30</v>
      </c>
    </row>
    <row r="68" spans="1:11" s="2" customFormat="1" ht="18">
      <c r="A68" s="10"/>
      <c r="B68" s="46" t="s">
        <v>111</v>
      </c>
      <c r="C68" s="46">
        <v>1085</v>
      </c>
      <c r="D68" s="49">
        <v>13.6</v>
      </c>
      <c r="E68" s="36">
        <v>40</v>
      </c>
      <c r="F68" s="36">
        <v>40</v>
      </c>
      <c r="G68" s="41">
        <f t="shared" si="3"/>
        <v>40</v>
      </c>
      <c r="H68" s="37">
        <v>10</v>
      </c>
      <c r="I68" s="37">
        <v>10</v>
      </c>
      <c r="J68" s="37">
        <v>10</v>
      </c>
      <c r="K68" s="37">
        <v>10</v>
      </c>
    </row>
    <row r="69" spans="1:12" s="2" customFormat="1" ht="18">
      <c r="A69" s="10"/>
      <c r="B69" s="46" t="s">
        <v>112</v>
      </c>
      <c r="C69" s="46">
        <v>1090</v>
      </c>
      <c r="D69" s="49">
        <v>38.2</v>
      </c>
      <c r="E69" s="36">
        <v>40</v>
      </c>
      <c r="F69" s="36">
        <v>100</v>
      </c>
      <c r="G69" s="41">
        <f t="shared" si="3"/>
        <v>100</v>
      </c>
      <c r="H69" s="37">
        <v>0</v>
      </c>
      <c r="I69" s="37">
        <v>50</v>
      </c>
      <c r="J69" s="37">
        <v>50</v>
      </c>
      <c r="K69" s="37">
        <v>0</v>
      </c>
      <c r="L69" s="13"/>
    </row>
    <row r="70" spans="1:11" s="2" customFormat="1" ht="18">
      <c r="A70" s="10"/>
      <c r="B70" s="46" t="s">
        <v>72</v>
      </c>
      <c r="C70" s="46">
        <v>1100</v>
      </c>
      <c r="D70" s="49">
        <v>22.3</v>
      </c>
      <c r="E70" s="36">
        <v>40</v>
      </c>
      <c r="F70" s="36">
        <v>40</v>
      </c>
      <c r="G70" s="41">
        <f t="shared" si="3"/>
        <v>40</v>
      </c>
      <c r="H70" s="37">
        <v>10</v>
      </c>
      <c r="I70" s="37">
        <v>10</v>
      </c>
      <c r="J70" s="37">
        <v>10</v>
      </c>
      <c r="K70" s="37">
        <v>10</v>
      </c>
    </row>
    <row r="71" spans="1:11" s="2" customFormat="1" ht="18">
      <c r="A71" s="10"/>
      <c r="B71" s="46" t="s">
        <v>86</v>
      </c>
      <c r="C71" s="46">
        <v>1110</v>
      </c>
      <c r="D71" s="44">
        <f>D72+D73+D74+D75+D76+D77+D78+D79+D80</f>
        <v>1181.8</v>
      </c>
      <c r="E71" s="44">
        <f>E72+E73+E74+E75+E76+E77+E78+E79+E80</f>
        <v>809.9</v>
      </c>
      <c r="F71" s="44">
        <f>F72+F73+F74+F75+F76+F77+F78+F79+F80</f>
        <v>1586</v>
      </c>
      <c r="G71" s="48">
        <f>H71+I71+J71+K71</f>
        <v>1586</v>
      </c>
      <c r="H71" s="44">
        <f>H72+H73+H74+H75+H76+H77+H78+H79+H80</f>
        <v>436</v>
      </c>
      <c r="I71" s="44">
        <f>I72+I73+I74+I75+I76+I77+I78+I79+I80</f>
        <v>382</v>
      </c>
      <c r="J71" s="44">
        <f>J72+J73+J74+J75+J76+J77+J78+J79+J80</f>
        <v>362</v>
      </c>
      <c r="K71" s="44">
        <f>K72+K73+K74+K75+K76+K77+K78+K79+K80</f>
        <v>406</v>
      </c>
    </row>
    <row r="72" spans="1:11" s="2" customFormat="1" ht="18">
      <c r="A72" s="10"/>
      <c r="B72" s="46" t="s">
        <v>83</v>
      </c>
      <c r="C72" s="46">
        <v>1111</v>
      </c>
      <c r="D72" s="49">
        <v>3.7</v>
      </c>
      <c r="E72" s="36">
        <v>8</v>
      </c>
      <c r="F72" s="36">
        <v>12</v>
      </c>
      <c r="G72" s="41">
        <f t="shared" si="3"/>
        <v>12</v>
      </c>
      <c r="H72" s="37">
        <v>5</v>
      </c>
      <c r="I72" s="37">
        <v>1</v>
      </c>
      <c r="J72" s="37">
        <v>1</v>
      </c>
      <c r="K72" s="37">
        <v>5</v>
      </c>
    </row>
    <row r="73" spans="1:11" s="2" customFormat="1" ht="18">
      <c r="A73" s="10"/>
      <c r="B73" s="46" t="s">
        <v>141</v>
      </c>
      <c r="C73" s="46">
        <v>1112</v>
      </c>
      <c r="D73" s="49">
        <v>17.3</v>
      </c>
      <c r="E73" s="36">
        <v>16</v>
      </c>
      <c r="F73" s="36">
        <v>8</v>
      </c>
      <c r="G73" s="41">
        <f t="shared" si="3"/>
        <v>8</v>
      </c>
      <c r="H73" s="37">
        <v>2</v>
      </c>
      <c r="I73" s="37">
        <v>2</v>
      </c>
      <c r="J73" s="37">
        <v>2</v>
      </c>
      <c r="K73" s="37">
        <v>2</v>
      </c>
    </row>
    <row r="74" spans="1:11" s="2" customFormat="1" ht="18">
      <c r="A74" s="10"/>
      <c r="B74" s="46" t="s">
        <v>114</v>
      </c>
      <c r="C74" s="46">
        <v>1113</v>
      </c>
      <c r="D74" s="36">
        <v>71.7</v>
      </c>
      <c r="E74" s="36">
        <v>75</v>
      </c>
      <c r="F74" s="36">
        <v>0</v>
      </c>
      <c r="G74" s="41">
        <f t="shared" si="3"/>
        <v>0</v>
      </c>
      <c r="H74" s="37">
        <v>0</v>
      </c>
      <c r="I74" s="37">
        <v>0</v>
      </c>
      <c r="J74" s="37">
        <v>0</v>
      </c>
      <c r="K74" s="37">
        <v>0</v>
      </c>
    </row>
    <row r="75" spans="1:11" s="2" customFormat="1" ht="18">
      <c r="A75" s="10"/>
      <c r="B75" s="46" t="s">
        <v>115</v>
      </c>
      <c r="C75" s="46">
        <v>1114</v>
      </c>
      <c r="D75" s="36">
        <v>11.4</v>
      </c>
      <c r="E75" s="36">
        <v>12</v>
      </c>
      <c r="F75" s="36">
        <v>6</v>
      </c>
      <c r="G75" s="41">
        <f t="shared" si="3"/>
        <v>6</v>
      </c>
      <c r="H75" s="37">
        <v>1.5</v>
      </c>
      <c r="I75" s="37">
        <v>1.5</v>
      </c>
      <c r="J75" s="37">
        <v>1.5</v>
      </c>
      <c r="K75" s="37">
        <v>1.5</v>
      </c>
    </row>
    <row r="76" spans="1:11" s="2" customFormat="1" ht="18">
      <c r="A76" s="10"/>
      <c r="B76" s="46" t="s">
        <v>116</v>
      </c>
      <c r="C76" s="46">
        <v>1115</v>
      </c>
      <c r="D76" s="36">
        <v>5.5</v>
      </c>
      <c r="E76" s="36">
        <v>6</v>
      </c>
      <c r="F76" s="36">
        <v>4</v>
      </c>
      <c r="G76" s="41">
        <f t="shared" si="3"/>
        <v>4</v>
      </c>
      <c r="H76" s="37">
        <v>1</v>
      </c>
      <c r="I76" s="37">
        <v>1</v>
      </c>
      <c r="J76" s="37">
        <v>1</v>
      </c>
      <c r="K76" s="37">
        <v>1</v>
      </c>
    </row>
    <row r="77" spans="1:11" s="2" customFormat="1" ht="18">
      <c r="A77" s="10"/>
      <c r="B77" s="46" t="s">
        <v>117</v>
      </c>
      <c r="C77" s="46">
        <v>1116</v>
      </c>
      <c r="D77" s="36">
        <v>8.3</v>
      </c>
      <c r="E77" s="36">
        <v>21.7</v>
      </c>
      <c r="F77" s="36">
        <v>40</v>
      </c>
      <c r="G77" s="41">
        <f t="shared" si="3"/>
        <v>40</v>
      </c>
      <c r="H77" s="37">
        <v>10</v>
      </c>
      <c r="I77" s="37">
        <v>10</v>
      </c>
      <c r="J77" s="37">
        <v>10</v>
      </c>
      <c r="K77" s="37">
        <v>10</v>
      </c>
    </row>
    <row r="78" spans="1:11" s="2" customFormat="1" ht="18">
      <c r="A78" s="10"/>
      <c r="B78" s="46" t="s">
        <v>118</v>
      </c>
      <c r="C78" s="46">
        <v>1117</v>
      </c>
      <c r="D78" s="36">
        <v>13.4</v>
      </c>
      <c r="E78" s="36">
        <v>10</v>
      </c>
      <c r="F78" s="36">
        <v>16</v>
      </c>
      <c r="G78" s="41">
        <f t="shared" si="3"/>
        <v>16</v>
      </c>
      <c r="H78" s="37">
        <v>4</v>
      </c>
      <c r="I78" s="37">
        <v>4</v>
      </c>
      <c r="J78" s="37">
        <v>4</v>
      </c>
      <c r="K78" s="37">
        <v>4</v>
      </c>
    </row>
    <row r="79" spans="1:11" s="2" customFormat="1" ht="18">
      <c r="A79" s="10"/>
      <c r="B79" s="46" t="s">
        <v>120</v>
      </c>
      <c r="C79" s="46">
        <v>1118</v>
      </c>
      <c r="D79" s="49">
        <v>941.3</v>
      </c>
      <c r="E79" s="36">
        <v>311.2</v>
      </c>
      <c r="F79" s="36">
        <v>1050</v>
      </c>
      <c r="G79" s="41">
        <f t="shared" si="3"/>
        <v>1050</v>
      </c>
      <c r="H79" s="37">
        <v>300</v>
      </c>
      <c r="I79" s="37">
        <v>250</v>
      </c>
      <c r="J79" s="37">
        <v>230</v>
      </c>
      <c r="K79" s="37">
        <v>270</v>
      </c>
    </row>
    <row r="80" spans="1:11" s="2" customFormat="1" ht="18">
      <c r="A80" s="10"/>
      <c r="B80" s="46" t="s">
        <v>142</v>
      </c>
      <c r="C80" s="46">
        <v>1119</v>
      </c>
      <c r="D80" s="49">
        <v>109.2</v>
      </c>
      <c r="E80" s="36">
        <v>350</v>
      </c>
      <c r="F80" s="36">
        <v>450</v>
      </c>
      <c r="G80" s="41">
        <f t="shared" si="3"/>
        <v>450</v>
      </c>
      <c r="H80" s="37">
        <v>112.5</v>
      </c>
      <c r="I80" s="37">
        <v>112.5</v>
      </c>
      <c r="J80" s="37">
        <v>112.5</v>
      </c>
      <c r="K80" s="37">
        <v>112.5</v>
      </c>
    </row>
    <row r="81" spans="1:11" s="2" customFormat="1" ht="18">
      <c r="A81" s="10"/>
      <c r="B81" s="46" t="s">
        <v>24</v>
      </c>
      <c r="C81" s="46">
        <v>1120</v>
      </c>
      <c r="D81" s="44">
        <v>1.1</v>
      </c>
      <c r="E81" s="33">
        <v>0</v>
      </c>
      <c r="F81" s="33">
        <v>8</v>
      </c>
      <c r="G81" s="48">
        <f t="shared" si="3"/>
        <v>8</v>
      </c>
      <c r="H81" s="34">
        <v>2</v>
      </c>
      <c r="I81" s="34">
        <v>2</v>
      </c>
      <c r="J81" s="34">
        <v>2</v>
      </c>
      <c r="K81" s="34">
        <v>2</v>
      </c>
    </row>
    <row r="82" spans="1:11" s="2" customFormat="1" ht="18">
      <c r="A82" s="10"/>
      <c r="B82" s="46" t="s">
        <v>25</v>
      </c>
      <c r="C82" s="46">
        <v>1130</v>
      </c>
      <c r="D82" s="44">
        <f>D83+D84+D85+D86</f>
        <v>72.7</v>
      </c>
      <c r="E82" s="44">
        <f>E83+E84+E85+E86</f>
        <v>196.8</v>
      </c>
      <c r="F82" s="44">
        <f>F83+F84+F85+F86</f>
        <v>100</v>
      </c>
      <c r="G82" s="48">
        <f t="shared" si="3"/>
        <v>100</v>
      </c>
      <c r="H82" s="44">
        <f>H83+H84+H85+H86</f>
        <v>25</v>
      </c>
      <c r="I82" s="44">
        <f>I83+I84+I85+I86</f>
        <v>25</v>
      </c>
      <c r="J82" s="44">
        <f>J83+J84+J85+J86</f>
        <v>25</v>
      </c>
      <c r="K82" s="44">
        <f>K83+K84+K85+K86</f>
        <v>25</v>
      </c>
    </row>
    <row r="83" spans="1:11" s="2" customFormat="1" ht="18">
      <c r="A83" s="10"/>
      <c r="B83" s="46" t="s">
        <v>26</v>
      </c>
      <c r="C83" s="46">
        <v>1131</v>
      </c>
      <c r="D83" s="49">
        <v>24</v>
      </c>
      <c r="E83" s="36">
        <v>24</v>
      </c>
      <c r="F83" s="36">
        <v>28</v>
      </c>
      <c r="G83" s="41">
        <f t="shared" si="3"/>
        <v>28</v>
      </c>
      <c r="H83" s="37">
        <v>7</v>
      </c>
      <c r="I83" s="37">
        <v>7</v>
      </c>
      <c r="J83" s="37">
        <v>7</v>
      </c>
      <c r="K83" s="37">
        <v>7</v>
      </c>
    </row>
    <row r="84" spans="1:11" s="2" customFormat="1" ht="18">
      <c r="A84" s="10"/>
      <c r="B84" s="46" t="s">
        <v>27</v>
      </c>
      <c r="C84" s="46">
        <v>1132</v>
      </c>
      <c r="D84" s="49">
        <v>30.2</v>
      </c>
      <c r="E84" s="36">
        <v>140</v>
      </c>
      <c r="F84" s="36">
        <v>60</v>
      </c>
      <c r="G84" s="41">
        <f t="shared" si="3"/>
        <v>60</v>
      </c>
      <c r="H84" s="37">
        <v>15</v>
      </c>
      <c r="I84" s="37">
        <v>15</v>
      </c>
      <c r="J84" s="37">
        <v>15</v>
      </c>
      <c r="K84" s="37">
        <v>15</v>
      </c>
    </row>
    <row r="85" spans="1:11" s="2" customFormat="1" ht="18">
      <c r="A85" s="10"/>
      <c r="B85" s="46" t="s">
        <v>109</v>
      </c>
      <c r="C85" s="46">
        <v>1133</v>
      </c>
      <c r="D85" s="49">
        <v>15.4</v>
      </c>
      <c r="E85" s="36">
        <v>24</v>
      </c>
      <c r="F85" s="36">
        <v>8</v>
      </c>
      <c r="G85" s="41">
        <f t="shared" si="3"/>
        <v>8</v>
      </c>
      <c r="H85" s="37">
        <v>2</v>
      </c>
      <c r="I85" s="37">
        <v>2</v>
      </c>
      <c r="J85" s="37">
        <v>2</v>
      </c>
      <c r="K85" s="37">
        <v>2</v>
      </c>
    </row>
    <row r="86" spans="1:11" s="2" customFormat="1" ht="18">
      <c r="A86" s="10"/>
      <c r="B86" s="46" t="s">
        <v>119</v>
      </c>
      <c r="C86" s="46">
        <v>1134</v>
      </c>
      <c r="D86" s="49">
        <v>3.1</v>
      </c>
      <c r="E86" s="36">
        <v>8.8</v>
      </c>
      <c r="F86" s="36">
        <v>4</v>
      </c>
      <c r="G86" s="41">
        <f t="shared" si="3"/>
        <v>4</v>
      </c>
      <c r="H86" s="37">
        <v>1</v>
      </c>
      <c r="I86" s="37">
        <v>1</v>
      </c>
      <c r="J86" s="37">
        <v>1</v>
      </c>
      <c r="K86" s="37">
        <v>1</v>
      </c>
    </row>
    <row r="87" spans="1:11" s="2" customFormat="1" ht="18">
      <c r="A87" s="10"/>
      <c r="B87" s="50" t="s">
        <v>28</v>
      </c>
      <c r="C87" s="46">
        <v>1135</v>
      </c>
      <c r="D87" s="44">
        <v>0</v>
      </c>
      <c r="E87" s="44">
        <v>0</v>
      </c>
      <c r="F87" s="44">
        <v>0</v>
      </c>
      <c r="G87" s="48">
        <f t="shared" si="3"/>
        <v>0</v>
      </c>
      <c r="H87" s="44">
        <v>0</v>
      </c>
      <c r="I87" s="44">
        <v>0</v>
      </c>
      <c r="J87" s="44">
        <v>0</v>
      </c>
      <c r="K87" s="44">
        <v>0</v>
      </c>
    </row>
    <row r="88" spans="1:11" s="2" customFormat="1" ht="18">
      <c r="A88" s="10"/>
      <c r="B88" s="50" t="s">
        <v>29</v>
      </c>
      <c r="C88" s="46">
        <v>1136</v>
      </c>
      <c r="D88" s="44">
        <v>0</v>
      </c>
      <c r="E88" s="44">
        <v>0</v>
      </c>
      <c r="F88" s="44">
        <v>0</v>
      </c>
      <c r="G88" s="48">
        <f t="shared" si="3"/>
        <v>0</v>
      </c>
      <c r="H88" s="44">
        <v>0</v>
      </c>
      <c r="I88" s="44">
        <v>0</v>
      </c>
      <c r="J88" s="44">
        <v>0</v>
      </c>
      <c r="K88" s="44">
        <v>0</v>
      </c>
    </row>
    <row r="89" spans="1:11" s="2" customFormat="1" ht="18">
      <c r="A89" s="10"/>
      <c r="B89" s="39" t="s">
        <v>81</v>
      </c>
      <c r="C89" s="46">
        <v>1137</v>
      </c>
      <c r="D89" s="44">
        <v>0</v>
      </c>
      <c r="E89" s="44">
        <v>0</v>
      </c>
      <c r="F89" s="44">
        <v>0</v>
      </c>
      <c r="G89" s="48">
        <f t="shared" si="3"/>
        <v>0</v>
      </c>
      <c r="H89" s="44">
        <v>0</v>
      </c>
      <c r="I89" s="44">
        <v>0</v>
      </c>
      <c r="J89" s="44">
        <v>0</v>
      </c>
      <c r="K89" s="44">
        <v>0</v>
      </c>
    </row>
    <row r="90" spans="1:11" s="2" customFormat="1" ht="18">
      <c r="A90" s="10"/>
      <c r="B90" s="50" t="s">
        <v>30</v>
      </c>
      <c r="C90" s="46">
        <v>1138</v>
      </c>
      <c r="D90" s="44">
        <v>0</v>
      </c>
      <c r="E90" s="44">
        <v>0</v>
      </c>
      <c r="F90" s="44">
        <v>0</v>
      </c>
      <c r="G90" s="48">
        <f t="shared" si="3"/>
        <v>0</v>
      </c>
      <c r="H90" s="44">
        <v>0</v>
      </c>
      <c r="I90" s="44">
        <v>0</v>
      </c>
      <c r="J90" s="44">
        <v>0</v>
      </c>
      <c r="K90" s="44">
        <v>0</v>
      </c>
    </row>
    <row r="91" spans="1:11" s="4" customFormat="1" ht="18">
      <c r="A91" s="14"/>
      <c r="B91" s="51" t="s">
        <v>31</v>
      </c>
      <c r="C91" s="52">
        <v>1139</v>
      </c>
      <c r="D91" s="53">
        <f>D38+D46+D47+D54</f>
        <v>11829.999999999998</v>
      </c>
      <c r="E91" s="53">
        <f>E38+E46+E47+E54</f>
        <v>16501</v>
      </c>
      <c r="F91" s="53">
        <f>F38+F46+F47+F54</f>
        <v>15228.900000000001</v>
      </c>
      <c r="G91" s="54">
        <f>G38+G46+G47+G54</f>
        <v>16118.8</v>
      </c>
      <c r="H91" s="54">
        <f>H38+H47+H54</f>
        <v>4033.45</v>
      </c>
      <c r="I91" s="54">
        <f>I38+I47+I54</f>
        <v>4028.45</v>
      </c>
      <c r="J91" s="54">
        <f>J38+J46+J47+J54</f>
        <v>4023.45</v>
      </c>
      <c r="K91" s="54">
        <f>K38+K46+K47+K54</f>
        <v>4033.45</v>
      </c>
    </row>
    <row r="92" spans="1:11" s="4" customFormat="1" ht="18">
      <c r="A92" s="15"/>
      <c r="B92" s="55" t="s">
        <v>87</v>
      </c>
      <c r="C92" s="56">
        <v>1140</v>
      </c>
      <c r="D92" s="57">
        <f>D61+D62+D63+D71+D81+D82+D87+D88+D89+D90</f>
        <v>11830.000000000002</v>
      </c>
      <c r="E92" s="57">
        <f>E61+E62+E63+E71+E81+E82+E87+E88+E89+E90</f>
        <v>15098.499999999998</v>
      </c>
      <c r="F92" s="57">
        <f>F61+F62+F63+F71+F81+F82+F87+F88+F89+F90</f>
        <v>16015.2</v>
      </c>
      <c r="G92" s="58">
        <f>G61+G62+G63+G71+G81+G82</f>
        <v>16015.2</v>
      </c>
      <c r="H92" s="57">
        <f>H61+H62+H63+H71+H81+H82+H87+H88+H89+H90</f>
        <v>4018.3</v>
      </c>
      <c r="I92" s="57">
        <f>I61+I62+I63+I71+I81+I82+I87+I88+I89+I90</f>
        <v>4014.3</v>
      </c>
      <c r="J92" s="57">
        <f>J61+J62+J63+J71+J81+J82+J87+J88+J89+J90</f>
        <v>3994.3</v>
      </c>
      <c r="K92" s="57">
        <f>K61+K62+K63+K71+K81+K82+K87+K88+K89+K90</f>
        <v>3988.3</v>
      </c>
    </row>
    <row r="93" spans="1:11" s="4" customFormat="1" ht="18">
      <c r="A93" s="9"/>
      <c r="B93" s="59" t="s">
        <v>73</v>
      </c>
      <c r="C93" s="46">
        <v>1141</v>
      </c>
      <c r="D93" s="60">
        <f aca="true" t="shared" si="4" ref="D93:K93">D61+D62</f>
        <v>8295.300000000001</v>
      </c>
      <c r="E93" s="60">
        <f t="shared" si="4"/>
        <v>12018.8</v>
      </c>
      <c r="F93" s="60">
        <f t="shared" si="4"/>
        <v>12521.2</v>
      </c>
      <c r="G93" s="34">
        <f t="shared" si="4"/>
        <v>12521.2</v>
      </c>
      <c r="H93" s="60">
        <f t="shared" si="4"/>
        <v>3130.3</v>
      </c>
      <c r="I93" s="60">
        <f t="shared" si="4"/>
        <v>3130.3</v>
      </c>
      <c r="J93" s="60">
        <f t="shared" si="4"/>
        <v>3130.3</v>
      </c>
      <c r="K93" s="60">
        <f t="shared" si="4"/>
        <v>3130.3</v>
      </c>
    </row>
    <row r="94" spans="1:11" s="4" customFormat="1" ht="18">
      <c r="A94" s="9"/>
      <c r="B94" s="59" t="s">
        <v>74</v>
      </c>
      <c r="C94" s="46">
        <v>1142</v>
      </c>
      <c r="D94" s="45">
        <f aca="true" t="shared" si="5" ref="D94:K94">D92-D93</f>
        <v>3534.7000000000007</v>
      </c>
      <c r="E94" s="45">
        <f t="shared" si="5"/>
        <v>3079.699999999999</v>
      </c>
      <c r="F94" s="45">
        <f t="shared" si="5"/>
        <v>3494</v>
      </c>
      <c r="G94" s="34">
        <f t="shared" si="5"/>
        <v>3494</v>
      </c>
      <c r="H94" s="34">
        <f t="shared" si="5"/>
        <v>888</v>
      </c>
      <c r="I94" s="34">
        <f t="shared" si="5"/>
        <v>884</v>
      </c>
      <c r="J94" s="34">
        <f t="shared" si="5"/>
        <v>864</v>
      </c>
      <c r="K94" s="34">
        <f t="shared" si="5"/>
        <v>858</v>
      </c>
    </row>
    <row r="95" spans="1:11" s="5" customFormat="1" ht="18">
      <c r="A95" s="9"/>
      <c r="B95" s="59" t="s">
        <v>32</v>
      </c>
      <c r="C95" s="35">
        <v>1143</v>
      </c>
      <c r="D95" s="60">
        <f aca="true" t="shared" si="6" ref="D95:K95">D91-D92</f>
        <v>0</v>
      </c>
      <c r="E95" s="60">
        <f t="shared" si="6"/>
        <v>1402.5000000000018</v>
      </c>
      <c r="F95" s="60">
        <f t="shared" si="6"/>
        <v>-786.2999999999993</v>
      </c>
      <c r="G95" s="34">
        <f t="shared" si="6"/>
        <v>103.59999999999854</v>
      </c>
      <c r="H95" s="34">
        <f t="shared" si="6"/>
        <v>15.149999999999636</v>
      </c>
      <c r="I95" s="34">
        <f t="shared" si="6"/>
        <v>14.149999999999636</v>
      </c>
      <c r="J95" s="34">
        <f t="shared" si="6"/>
        <v>29.149999999999636</v>
      </c>
      <c r="K95" s="34">
        <f t="shared" si="6"/>
        <v>45.149999999999636</v>
      </c>
    </row>
    <row r="96" spans="1:11" s="2" customFormat="1" ht="18">
      <c r="A96" s="6"/>
      <c r="B96" s="50"/>
      <c r="C96" s="46"/>
      <c r="D96" s="46"/>
      <c r="E96" s="35"/>
      <c r="F96" s="35"/>
      <c r="G96" s="37"/>
      <c r="H96" s="37"/>
      <c r="I96" s="37"/>
      <c r="J96" s="37"/>
      <c r="K96" s="37"/>
    </row>
    <row r="97" spans="1:11" s="2" customFormat="1" ht="18">
      <c r="A97" s="6"/>
      <c r="B97" s="50"/>
      <c r="C97" s="46"/>
      <c r="D97" s="46"/>
      <c r="E97" s="35"/>
      <c r="F97" s="35"/>
      <c r="G97" s="42" t="s">
        <v>88</v>
      </c>
      <c r="H97" s="42" t="s">
        <v>9</v>
      </c>
      <c r="I97" s="42" t="s">
        <v>10</v>
      </c>
      <c r="J97" s="42" t="s">
        <v>89</v>
      </c>
      <c r="K97" s="42" t="s">
        <v>90</v>
      </c>
    </row>
    <row r="98" spans="1:11" s="4" customFormat="1" ht="17.25">
      <c r="A98" s="7"/>
      <c r="B98" s="61" t="s">
        <v>149</v>
      </c>
      <c r="C98" s="29">
        <v>2000</v>
      </c>
      <c r="D98" s="30">
        <f>D99+D100+D101+D102</f>
        <v>1669.0600000000002</v>
      </c>
      <c r="E98" s="30">
        <f>E99+E100+E101+E102</f>
        <v>2476.27</v>
      </c>
      <c r="F98" s="30">
        <f>F99+F100+F101+F102</f>
        <v>2647.4</v>
      </c>
      <c r="G98" s="30">
        <f>H98+I98+J98+K98</f>
        <v>2647.4</v>
      </c>
      <c r="H98" s="30">
        <f>H99+H100+H101+H102</f>
        <v>661.85</v>
      </c>
      <c r="I98" s="30">
        <f>I99+I100+I101+I102</f>
        <v>661.85</v>
      </c>
      <c r="J98" s="30">
        <f>J99+J100+J101+J102</f>
        <v>661.85</v>
      </c>
      <c r="K98" s="30">
        <f>K99+K100+K101+K102</f>
        <v>661.85</v>
      </c>
    </row>
    <row r="99" spans="1:11" s="2" customFormat="1" ht="18">
      <c r="A99" s="6"/>
      <c r="B99" s="50" t="s">
        <v>145</v>
      </c>
      <c r="C99" s="46">
        <v>2010</v>
      </c>
      <c r="D99" s="62">
        <v>1187.66</v>
      </c>
      <c r="E99" s="36">
        <v>1766.27</v>
      </c>
      <c r="F99" s="36">
        <v>1847.4</v>
      </c>
      <c r="G99" s="47">
        <f>H99+I99+J99+K99</f>
        <v>1847.4</v>
      </c>
      <c r="H99" s="36">
        <v>461.85</v>
      </c>
      <c r="I99" s="36">
        <v>461.85</v>
      </c>
      <c r="J99" s="36">
        <v>461.85</v>
      </c>
      <c r="K99" s="36">
        <v>461.85</v>
      </c>
    </row>
    <row r="100" spans="1:11" s="2" customFormat="1" ht="18">
      <c r="A100" s="6"/>
      <c r="B100" s="50" t="s">
        <v>146</v>
      </c>
      <c r="C100" s="46">
        <v>2020</v>
      </c>
      <c r="D100" s="62">
        <v>248.7</v>
      </c>
      <c r="E100" s="36">
        <v>260</v>
      </c>
      <c r="F100" s="36">
        <v>300</v>
      </c>
      <c r="G100" s="47">
        <f>H100+I100+J100+K100</f>
        <v>300</v>
      </c>
      <c r="H100" s="36">
        <v>75</v>
      </c>
      <c r="I100" s="36">
        <v>75</v>
      </c>
      <c r="J100" s="36">
        <v>75</v>
      </c>
      <c r="K100" s="36">
        <v>75</v>
      </c>
    </row>
    <row r="101" spans="1:11" s="2" customFormat="1" ht="18">
      <c r="A101" s="6"/>
      <c r="B101" s="50" t="s">
        <v>147</v>
      </c>
      <c r="C101" s="46">
        <v>2030</v>
      </c>
      <c r="D101" s="62">
        <v>0</v>
      </c>
      <c r="E101" s="36">
        <v>0</v>
      </c>
      <c r="F101" s="36">
        <v>0</v>
      </c>
      <c r="G101" s="47">
        <f>H101+I101+J101+K101</f>
        <v>0</v>
      </c>
      <c r="H101" s="36">
        <v>0</v>
      </c>
      <c r="I101" s="36">
        <v>0</v>
      </c>
      <c r="J101" s="36">
        <v>0</v>
      </c>
      <c r="K101" s="36">
        <v>0</v>
      </c>
    </row>
    <row r="102" spans="1:11" s="2" customFormat="1" ht="18">
      <c r="A102" s="6"/>
      <c r="B102" s="50" t="s">
        <v>148</v>
      </c>
      <c r="C102" s="46">
        <v>2040</v>
      </c>
      <c r="D102" s="27">
        <v>232.7</v>
      </c>
      <c r="E102" s="37">
        <v>450</v>
      </c>
      <c r="F102" s="36">
        <v>500</v>
      </c>
      <c r="G102" s="34">
        <f>H102+I102+J102+K102</f>
        <v>500</v>
      </c>
      <c r="H102" s="37">
        <v>125</v>
      </c>
      <c r="I102" s="37">
        <v>125</v>
      </c>
      <c r="J102" s="37">
        <v>125</v>
      </c>
      <c r="K102" s="37">
        <v>125</v>
      </c>
    </row>
    <row r="103" spans="1:11" s="2" customFormat="1" ht="18">
      <c r="A103" s="6"/>
      <c r="B103" s="50"/>
      <c r="C103" s="46"/>
      <c r="D103" s="46"/>
      <c r="E103" s="37"/>
      <c r="F103" s="35"/>
      <c r="G103" s="37"/>
      <c r="H103" s="37"/>
      <c r="I103" s="37"/>
      <c r="J103" s="37" t="s">
        <v>158</v>
      </c>
      <c r="K103" s="37"/>
    </row>
    <row r="104" spans="1:11" s="4" customFormat="1" ht="17.25">
      <c r="A104" s="7"/>
      <c r="B104" s="61" t="s">
        <v>33</v>
      </c>
      <c r="C104" s="29">
        <v>3000</v>
      </c>
      <c r="D104" s="29"/>
      <c r="E104" s="63"/>
      <c r="F104" s="29"/>
      <c r="G104" s="63"/>
      <c r="H104" s="63"/>
      <c r="I104" s="63"/>
      <c r="J104" s="63"/>
      <c r="K104" s="63"/>
    </row>
    <row r="105" spans="1:11" s="3" customFormat="1" ht="18">
      <c r="A105" s="10"/>
      <c r="B105" s="39" t="s">
        <v>34</v>
      </c>
      <c r="C105" s="35">
        <v>3010</v>
      </c>
      <c r="D105" s="35"/>
      <c r="E105" s="34"/>
      <c r="F105" s="35"/>
      <c r="G105" s="34">
        <f>G106</f>
        <v>0</v>
      </c>
      <c r="H105" s="34">
        <f>H106</f>
        <v>0</v>
      </c>
      <c r="I105" s="34">
        <f>I106</f>
        <v>0</v>
      </c>
      <c r="J105" s="34">
        <f>J106</f>
        <v>0</v>
      </c>
      <c r="K105" s="34">
        <f>K106</f>
        <v>0</v>
      </c>
    </row>
    <row r="106" spans="1:11" s="3" customFormat="1" ht="33" customHeight="1">
      <c r="A106" s="10"/>
      <c r="B106" s="39" t="s">
        <v>153</v>
      </c>
      <c r="C106" s="35">
        <v>3011</v>
      </c>
      <c r="D106" s="35"/>
      <c r="E106" s="34"/>
      <c r="F106" s="35"/>
      <c r="G106" s="37">
        <f>I106</f>
        <v>0</v>
      </c>
      <c r="H106" s="37"/>
      <c r="I106" s="37"/>
      <c r="J106" s="37"/>
      <c r="K106" s="37"/>
    </row>
    <row r="107" spans="1:11" s="5" customFormat="1" ht="18">
      <c r="A107" s="9"/>
      <c r="B107" s="39" t="s">
        <v>35</v>
      </c>
      <c r="C107" s="45">
        <v>3020</v>
      </c>
      <c r="D107" s="45"/>
      <c r="E107" s="34"/>
      <c r="F107" s="45"/>
      <c r="G107" s="34">
        <f>H107+I107+J107+K107</f>
        <v>0</v>
      </c>
      <c r="H107" s="34">
        <f>H109</f>
        <v>0</v>
      </c>
      <c r="I107" s="34">
        <f>I109</f>
        <v>0</v>
      </c>
      <c r="J107" s="34">
        <f>J109</f>
        <v>0</v>
      </c>
      <c r="K107" s="34">
        <f>K109</f>
        <v>0</v>
      </c>
    </row>
    <row r="108" spans="1:11" s="3" customFormat="1" ht="18">
      <c r="A108" s="10"/>
      <c r="B108" s="39" t="s">
        <v>36</v>
      </c>
      <c r="C108" s="35">
        <v>3021</v>
      </c>
      <c r="D108" s="35"/>
      <c r="E108" s="37"/>
      <c r="F108" s="35"/>
      <c r="G108" s="37"/>
      <c r="H108" s="37"/>
      <c r="I108" s="37"/>
      <c r="J108" s="37"/>
      <c r="K108" s="37"/>
    </row>
    <row r="109" spans="1:11" s="3" customFormat="1" ht="18">
      <c r="A109" s="10"/>
      <c r="B109" s="39" t="s">
        <v>37</v>
      </c>
      <c r="C109" s="35">
        <v>3022</v>
      </c>
      <c r="D109" s="35"/>
      <c r="E109" s="37"/>
      <c r="F109" s="35"/>
      <c r="G109" s="37"/>
      <c r="H109" s="37"/>
      <c r="I109" s="37"/>
      <c r="J109" s="37"/>
      <c r="K109" s="37"/>
    </row>
    <row r="110" spans="1:11" s="3" customFormat="1" ht="36">
      <c r="A110" s="10"/>
      <c r="B110" s="39" t="s">
        <v>38</v>
      </c>
      <c r="C110" s="35">
        <v>3023</v>
      </c>
      <c r="D110" s="35"/>
      <c r="E110" s="37"/>
      <c r="F110" s="35"/>
      <c r="G110" s="37"/>
      <c r="H110" s="37"/>
      <c r="I110" s="37"/>
      <c r="J110" s="37"/>
      <c r="K110" s="37"/>
    </row>
    <row r="111" spans="1:11" s="3" customFormat="1" ht="18">
      <c r="A111" s="10"/>
      <c r="B111" s="39" t="s">
        <v>39</v>
      </c>
      <c r="C111" s="35">
        <v>3024</v>
      </c>
      <c r="D111" s="35"/>
      <c r="E111" s="37"/>
      <c r="F111" s="35"/>
      <c r="G111" s="37"/>
      <c r="H111" s="37"/>
      <c r="I111" s="37"/>
      <c r="J111" s="37"/>
      <c r="K111" s="37"/>
    </row>
    <row r="112" spans="1:11" s="3" customFormat="1" ht="18">
      <c r="A112" s="10"/>
      <c r="B112" s="39" t="s">
        <v>40</v>
      </c>
      <c r="C112" s="35">
        <v>3030</v>
      </c>
      <c r="D112" s="35"/>
      <c r="E112" s="37"/>
      <c r="F112" s="35"/>
      <c r="G112" s="37"/>
      <c r="H112" s="37"/>
      <c r="I112" s="37"/>
      <c r="J112" s="37"/>
      <c r="K112" s="37"/>
    </row>
    <row r="113" spans="1:11" s="3" customFormat="1" ht="18">
      <c r="A113" s="10"/>
      <c r="B113" s="39"/>
      <c r="C113" s="35"/>
      <c r="D113" s="35"/>
      <c r="E113" s="37"/>
      <c r="F113" s="35"/>
      <c r="G113" s="37"/>
      <c r="H113" s="37"/>
      <c r="I113" s="37"/>
      <c r="J113" s="37"/>
      <c r="K113" s="37"/>
    </row>
    <row r="114" spans="1:11" s="4" customFormat="1" ht="17.25">
      <c r="A114" s="7"/>
      <c r="B114" s="61" t="s">
        <v>41</v>
      </c>
      <c r="C114" s="29">
        <v>4000</v>
      </c>
      <c r="D114" s="29"/>
      <c r="E114" s="63"/>
      <c r="F114" s="29"/>
      <c r="G114" s="63"/>
      <c r="H114" s="63"/>
      <c r="I114" s="63"/>
      <c r="J114" s="63"/>
      <c r="K114" s="63"/>
    </row>
    <row r="115" spans="1:11" s="2" customFormat="1" ht="18">
      <c r="A115" s="6"/>
      <c r="B115" s="50" t="s">
        <v>46</v>
      </c>
      <c r="C115" s="46">
        <v>4010</v>
      </c>
      <c r="D115" s="44">
        <v>0</v>
      </c>
      <c r="E115" s="34">
        <v>0</v>
      </c>
      <c r="F115" s="33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</row>
    <row r="116" spans="1:11" s="2" customFormat="1" ht="18">
      <c r="A116" s="6"/>
      <c r="B116" s="50" t="s">
        <v>42</v>
      </c>
      <c r="C116" s="46">
        <v>4011</v>
      </c>
      <c r="D116" s="49"/>
      <c r="E116" s="34"/>
      <c r="F116" s="36"/>
      <c r="G116" s="34"/>
      <c r="H116" s="37"/>
      <c r="I116" s="37"/>
      <c r="J116" s="37"/>
      <c r="K116" s="37"/>
    </row>
    <row r="117" spans="1:11" s="2" customFormat="1" ht="18">
      <c r="A117" s="6"/>
      <c r="B117" s="50" t="s">
        <v>43</v>
      </c>
      <c r="C117" s="46">
        <v>4012</v>
      </c>
      <c r="D117" s="49"/>
      <c r="E117" s="34"/>
      <c r="F117" s="36"/>
      <c r="G117" s="34"/>
      <c r="H117" s="37"/>
      <c r="I117" s="37"/>
      <c r="J117" s="37"/>
      <c r="K117" s="37"/>
    </row>
    <row r="118" spans="1:11" s="2" customFormat="1" ht="18">
      <c r="A118" s="6"/>
      <c r="B118" s="50" t="s">
        <v>44</v>
      </c>
      <c r="C118" s="46">
        <v>4013</v>
      </c>
      <c r="D118" s="49"/>
      <c r="E118" s="34"/>
      <c r="F118" s="36"/>
      <c r="G118" s="34"/>
      <c r="H118" s="37"/>
      <c r="I118" s="37"/>
      <c r="J118" s="37"/>
      <c r="K118" s="37"/>
    </row>
    <row r="119" spans="1:11" s="2" customFormat="1" ht="18">
      <c r="A119" s="6"/>
      <c r="B119" s="50" t="s">
        <v>45</v>
      </c>
      <c r="C119" s="46">
        <v>4020</v>
      </c>
      <c r="D119" s="49"/>
      <c r="E119" s="34"/>
      <c r="F119" s="36"/>
      <c r="G119" s="34"/>
      <c r="H119" s="37"/>
      <c r="I119" s="37"/>
      <c r="J119" s="37"/>
      <c r="K119" s="37"/>
    </row>
    <row r="120" spans="1:11" s="2" customFormat="1" ht="18">
      <c r="A120" s="6"/>
      <c r="B120" s="50" t="s">
        <v>47</v>
      </c>
      <c r="C120" s="46">
        <v>4030</v>
      </c>
      <c r="D120" s="44">
        <v>0</v>
      </c>
      <c r="E120" s="34">
        <v>0</v>
      </c>
      <c r="F120" s="33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</row>
    <row r="121" spans="1:11" s="2" customFormat="1" ht="18">
      <c r="A121" s="6"/>
      <c r="B121" s="50" t="s">
        <v>42</v>
      </c>
      <c r="C121" s="46">
        <v>4031</v>
      </c>
      <c r="D121" s="46"/>
      <c r="E121" s="34"/>
      <c r="F121" s="35"/>
      <c r="G121" s="34"/>
      <c r="H121" s="37"/>
      <c r="I121" s="37"/>
      <c r="J121" s="37"/>
      <c r="K121" s="37"/>
    </row>
    <row r="122" spans="1:11" s="2" customFormat="1" ht="18">
      <c r="A122" s="6"/>
      <c r="B122" s="50" t="s">
        <v>43</v>
      </c>
      <c r="C122" s="46">
        <v>4032</v>
      </c>
      <c r="D122" s="46"/>
      <c r="E122" s="34"/>
      <c r="F122" s="35"/>
      <c r="G122" s="34"/>
      <c r="H122" s="37"/>
      <c r="I122" s="37"/>
      <c r="J122" s="37"/>
      <c r="K122" s="37"/>
    </row>
    <row r="123" spans="1:11" s="2" customFormat="1" ht="18">
      <c r="A123" s="6"/>
      <c r="B123" s="50" t="s">
        <v>44</v>
      </c>
      <c r="C123" s="46">
        <v>4033</v>
      </c>
      <c r="D123" s="46"/>
      <c r="E123" s="34"/>
      <c r="F123" s="35"/>
      <c r="G123" s="34"/>
      <c r="H123" s="37"/>
      <c r="I123" s="37"/>
      <c r="J123" s="37"/>
      <c r="K123" s="37"/>
    </row>
    <row r="124" spans="1:11" s="2" customFormat="1" ht="18">
      <c r="A124" s="6"/>
      <c r="B124" s="50" t="s">
        <v>48</v>
      </c>
      <c r="C124" s="46">
        <v>4040</v>
      </c>
      <c r="D124" s="46"/>
      <c r="E124" s="34"/>
      <c r="F124" s="35"/>
      <c r="G124" s="34"/>
      <c r="H124" s="37"/>
      <c r="I124" s="37"/>
      <c r="J124" s="37"/>
      <c r="K124" s="37"/>
    </row>
    <row r="125" spans="1:11" s="2" customFormat="1" ht="18">
      <c r="A125" s="6"/>
      <c r="B125" s="50"/>
      <c r="C125" s="46"/>
      <c r="D125" s="46"/>
      <c r="E125" s="34"/>
      <c r="F125" s="35"/>
      <c r="G125" s="34"/>
      <c r="H125" s="37"/>
      <c r="I125" s="37"/>
      <c r="J125" s="37"/>
      <c r="K125" s="37"/>
    </row>
    <row r="126" spans="1:11" s="4" customFormat="1" ht="17.25">
      <c r="A126" s="7"/>
      <c r="B126" s="29" t="s">
        <v>76</v>
      </c>
      <c r="C126" s="29">
        <v>5000</v>
      </c>
      <c r="D126" s="29"/>
      <c r="E126" s="63"/>
      <c r="F126" s="29"/>
      <c r="G126" s="63"/>
      <c r="H126" s="63"/>
      <c r="I126" s="63"/>
      <c r="J126" s="63"/>
      <c r="K126" s="63"/>
    </row>
    <row r="127" spans="1:11" s="2" customFormat="1" ht="18">
      <c r="A127" s="6"/>
      <c r="B127" s="46" t="s">
        <v>49</v>
      </c>
      <c r="C127" s="46">
        <v>5010</v>
      </c>
      <c r="D127" s="49">
        <v>6760.7</v>
      </c>
      <c r="E127" s="49">
        <v>6980.1</v>
      </c>
      <c r="F127" s="41">
        <v>6998.3</v>
      </c>
      <c r="G127" s="41">
        <v>6998.3</v>
      </c>
      <c r="H127" s="49"/>
      <c r="I127" s="49"/>
      <c r="J127" s="49"/>
      <c r="K127" s="49"/>
    </row>
    <row r="128" spans="1:11" s="2" customFormat="1" ht="18">
      <c r="A128" s="6"/>
      <c r="B128" s="46" t="s">
        <v>50</v>
      </c>
      <c r="C128" s="46">
        <v>5020</v>
      </c>
      <c r="D128" s="49">
        <v>767.6</v>
      </c>
      <c r="E128" s="49">
        <v>1650.9</v>
      </c>
      <c r="F128" s="41">
        <v>16950.1</v>
      </c>
      <c r="G128" s="41">
        <v>16950.1</v>
      </c>
      <c r="H128" s="49"/>
      <c r="I128" s="49"/>
      <c r="J128" s="49"/>
      <c r="K128" s="49"/>
    </row>
    <row r="129" spans="1:11" s="4" customFormat="1" ht="18">
      <c r="A129" s="8"/>
      <c r="B129" s="32" t="s">
        <v>130</v>
      </c>
      <c r="C129" s="46">
        <v>5030</v>
      </c>
      <c r="D129" s="44"/>
      <c r="E129" s="44"/>
      <c r="F129" s="33"/>
      <c r="G129" s="36"/>
      <c r="H129" s="49"/>
      <c r="I129" s="49"/>
      <c r="J129" s="37"/>
      <c r="K129" s="37"/>
    </row>
    <row r="130" spans="1:11" s="2" customFormat="1" ht="18">
      <c r="A130" s="6"/>
      <c r="B130" s="35" t="s">
        <v>131</v>
      </c>
      <c r="C130" s="46">
        <v>5040</v>
      </c>
      <c r="D130" s="33">
        <f>D131+D132+D133+D134</f>
        <v>187.29999999999998</v>
      </c>
      <c r="E130" s="33">
        <v>0</v>
      </c>
      <c r="F130" s="33">
        <v>0</v>
      </c>
      <c r="G130" s="48">
        <f>H130+I130+J130+K130</f>
        <v>2166</v>
      </c>
      <c r="H130" s="33">
        <f>H131+H132+H133+H134</f>
        <v>582</v>
      </c>
      <c r="I130" s="33">
        <f>I131+I132+I133+I134</f>
        <v>582</v>
      </c>
      <c r="J130" s="33">
        <f>J131+J132+J133+J134</f>
        <v>582</v>
      </c>
      <c r="K130" s="33">
        <f>K131+K132+K133+K134</f>
        <v>420</v>
      </c>
    </row>
    <row r="131" spans="1:11" s="2" customFormat="1" ht="18">
      <c r="A131" s="10"/>
      <c r="B131" s="35" t="s">
        <v>132</v>
      </c>
      <c r="C131" s="46">
        <v>5050</v>
      </c>
      <c r="D131" s="49">
        <v>62.3</v>
      </c>
      <c r="E131" s="49">
        <v>80</v>
      </c>
      <c r="F131" s="36">
        <v>116</v>
      </c>
      <c r="G131" s="41">
        <f>H131+I131+J131+K131</f>
        <v>116</v>
      </c>
      <c r="H131" s="49">
        <v>32</v>
      </c>
      <c r="I131" s="49">
        <v>32</v>
      </c>
      <c r="J131" s="37">
        <v>32</v>
      </c>
      <c r="K131" s="37">
        <v>20</v>
      </c>
    </row>
    <row r="132" spans="1:11" s="2" customFormat="1" ht="18">
      <c r="A132" s="10"/>
      <c r="B132" s="35" t="s">
        <v>84</v>
      </c>
      <c r="C132" s="46">
        <v>5051</v>
      </c>
      <c r="D132" s="49">
        <v>55.9</v>
      </c>
      <c r="E132" s="49">
        <v>820</v>
      </c>
      <c r="F132" s="36">
        <v>850</v>
      </c>
      <c r="G132" s="41">
        <f>H132+I132+J132+K132</f>
        <v>850</v>
      </c>
      <c r="H132" s="49">
        <v>250</v>
      </c>
      <c r="I132" s="49">
        <v>250</v>
      </c>
      <c r="J132" s="37">
        <v>250</v>
      </c>
      <c r="K132" s="37">
        <v>100</v>
      </c>
    </row>
    <row r="133" spans="1:11" s="2" customFormat="1" ht="18">
      <c r="A133" s="10"/>
      <c r="B133" s="35" t="s">
        <v>133</v>
      </c>
      <c r="C133" s="46">
        <v>5052</v>
      </c>
      <c r="D133" s="49">
        <v>127.7</v>
      </c>
      <c r="E133" s="49">
        <v>720</v>
      </c>
      <c r="F133" s="36">
        <v>800</v>
      </c>
      <c r="G133" s="41">
        <f>H133+I133+J133+K133</f>
        <v>800</v>
      </c>
      <c r="H133" s="49">
        <v>200</v>
      </c>
      <c r="I133" s="49">
        <v>200</v>
      </c>
      <c r="J133" s="37">
        <v>200</v>
      </c>
      <c r="K133" s="37">
        <v>200</v>
      </c>
    </row>
    <row r="134" spans="1:11" s="2" customFormat="1" ht="18">
      <c r="A134" s="6"/>
      <c r="B134" s="46" t="s">
        <v>134</v>
      </c>
      <c r="C134" s="46">
        <v>5053</v>
      </c>
      <c r="D134" s="49">
        <v>-58.6</v>
      </c>
      <c r="E134" s="49">
        <v>400</v>
      </c>
      <c r="F134" s="36">
        <v>400</v>
      </c>
      <c r="G134" s="41">
        <f>H134+I134+J134+K134</f>
        <v>400</v>
      </c>
      <c r="H134" s="49">
        <v>100</v>
      </c>
      <c r="I134" s="49">
        <v>100</v>
      </c>
      <c r="J134" s="37">
        <v>100</v>
      </c>
      <c r="K134" s="37">
        <v>100</v>
      </c>
    </row>
    <row r="135" spans="1:11" s="2" customFormat="1" ht="18">
      <c r="A135" s="6"/>
      <c r="B135" s="46" t="s">
        <v>80</v>
      </c>
      <c r="C135" s="46">
        <v>5060</v>
      </c>
      <c r="D135" s="49">
        <v>10.3</v>
      </c>
      <c r="E135" s="49"/>
      <c r="F135" s="36"/>
      <c r="G135" s="41"/>
      <c r="H135" s="49"/>
      <c r="I135" s="49"/>
      <c r="J135" s="37"/>
      <c r="K135" s="37"/>
    </row>
    <row r="136" spans="1:11" s="2" customFormat="1" ht="18">
      <c r="A136" s="6"/>
      <c r="B136" s="46"/>
      <c r="C136" s="46"/>
      <c r="D136" s="46"/>
      <c r="E136" s="42" t="s">
        <v>88</v>
      </c>
      <c r="F136" s="35"/>
      <c r="G136" s="42" t="s">
        <v>88</v>
      </c>
      <c r="H136" s="42" t="s">
        <v>9</v>
      </c>
      <c r="I136" s="42" t="s">
        <v>10</v>
      </c>
      <c r="J136" s="42" t="s">
        <v>89</v>
      </c>
      <c r="K136" s="42" t="s">
        <v>90</v>
      </c>
    </row>
    <row r="137" spans="1:11" s="4" customFormat="1" ht="17.25">
      <c r="A137" s="7"/>
      <c r="B137" s="29" t="s">
        <v>77</v>
      </c>
      <c r="C137" s="29">
        <v>6000</v>
      </c>
      <c r="D137" s="29"/>
      <c r="E137" s="63"/>
      <c r="F137" s="29"/>
      <c r="G137" s="63"/>
      <c r="H137" s="63"/>
      <c r="I137" s="63"/>
      <c r="J137" s="63"/>
      <c r="K137" s="63"/>
    </row>
    <row r="138" spans="1:12" s="4" customFormat="1" ht="54">
      <c r="A138" s="9"/>
      <c r="B138" s="64" t="s">
        <v>78</v>
      </c>
      <c r="C138" s="32">
        <v>6010</v>
      </c>
      <c r="D138" s="32">
        <f aca="true" t="shared" si="7" ref="D138:K138">D139+D140+D141</f>
        <v>94</v>
      </c>
      <c r="E138" s="32">
        <f t="shared" si="7"/>
        <v>100</v>
      </c>
      <c r="F138" s="32">
        <f t="shared" si="7"/>
        <v>110</v>
      </c>
      <c r="G138" s="65">
        <f t="shared" si="7"/>
        <v>110</v>
      </c>
      <c r="H138" s="65">
        <f t="shared" si="7"/>
        <v>110</v>
      </c>
      <c r="I138" s="65">
        <f t="shared" si="7"/>
        <v>110</v>
      </c>
      <c r="J138" s="65">
        <f t="shared" si="7"/>
        <v>110</v>
      </c>
      <c r="K138" s="65">
        <f t="shared" si="7"/>
        <v>110</v>
      </c>
      <c r="L138" s="16"/>
    </row>
    <row r="139" spans="1:12" s="2" customFormat="1" ht="18">
      <c r="A139" s="10"/>
      <c r="B139" s="50" t="s">
        <v>51</v>
      </c>
      <c r="C139" s="46">
        <v>6011</v>
      </c>
      <c r="D139" s="46">
        <v>4</v>
      </c>
      <c r="E139" s="66">
        <v>3</v>
      </c>
      <c r="F139" s="66">
        <v>3</v>
      </c>
      <c r="G139" s="66">
        <v>3</v>
      </c>
      <c r="H139" s="66">
        <v>3</v>
      </c>
      <c r="I139" s="66">
        <v>3</v>
      </c>
      <c r="J139" s="66">
        <v>3</v>
      </c>
      <c r="K139" s="66">
        <v>3</v>
      </c>
      <c r="L139" s="3"/>
    </row>
    <row r="140" spans="1:12" s="2" customFormat="1" ht="18">
      <c r="A140" s="10"/>
      <c r="B140" s="50" t="s">
        <v>135</v>
      </c>
      <c r="C140" s="46">
        <v>6012</v>
      </c>
      <c r="D140" s="46">
        <v>17</v>
      </c>
      <c r="E140" s="66">
        <v>15</v>
      </c>
      <c r="F140" s="66">
        <v>19</v>
      </c>
      <c r="G140" s="66">
        <v>19</v>
      </c>
      <c r="H140" s="66">
        <v>19</v>
      </c>
      <c r="I140" s="66">
        <v>19</v>
      </c>
      <c r="J140" s="66">
        <v>19</v>
      </c>
      <c r="K140" s="66">
        <v>19</v>
      </c>
      <c r="L140" s="3"/>
    </row>
    <row r="141" spans="1:12" s="2" customFormat="1" ht="18">
      <c r="A141" s="10"/>
      <c r="B141" s="50" t="s">
        <v>52</v>
      </c>
      <c r="C141" s="46">
        <v>6013</v>
      </c>
      <c r="D141" s="46">
        <v>73</v>
      </c>
      <c r="E141" s="66">
        <v>82</v>
      </c>
      <c r="F141" s="66">
        <v>88</v>
      </c>
      <c r="G141" s="66">
        <v>88</v>
      </c>
      <c r="H141" s="66">
        <v>88</v>
      </c>
      <c r="I141" s="66">
        <v>88</v>
      </c>
      <c r="J141" s="66">
        <v>88</v>
      </c>
      <c r="K141" s="66">
        <v>88</v>
      </c>
      <c r="L141" s="3"/>
    </row>
    <row r="142" spans="1:12" s="2" customFormat="1" ht="18">
      <c r="A142" s="10"/>
      <c r="B142" s="50"/>
      <c r="C142" s="46"/>
      <c r="D142" s="46"/>
      <c r="E142" s="67"/>
      <c r="F142" s="35"/>
      <c r="G142" s="67"/>
      <c r="H142" s="67"/>
      <c r="I142" s="67"/>
      <c r="J142" s="67"/>
      <c r="K142" s="67"/>
      <c r="L142" s="3"/>
    </row>
    <row r="143" spans="1:12" s="2" customFormat="1" ht="18">
      <c r="A143" s="10"/>
      <c r="B143" s="50"/>
      <c r="C143" s="46"/>
      <c r="D143" s="46"/>
      <c r="E143" s="67"/>
      <c r="F143" s="35"/>
      <c r="G143" s="67"/>
      <c r="H143" s="67"/>
      <c r="I143" s="67"/>
      <c r="J143" s="67"/>
      <c r="K143" s="67"/>
      <c r="L143" s="3"/>
    </row>
    <row r="144" spans="1:12" s="2" customFormat="1" ht="18">
      <c r="A144" s="10"/>
      <c r="B144" s="50"/>
      <c r="C144" s="46"/>
      <c r="D144" s="46"/>
      <c r="E144" s="67"/>
      <c r="F144" s="35"/>
      <c r="G144" s="67"/>
      <c r="H144" s="34"/>
      <c r="I144" s="34"/>
      <c r="J144" s="34"/>
      <c r="K144" s="34"/>
      <c r="L144" s="3"/>
    </row>
    <row r="145" spans="1:16" s="4" customFormat="1" ht="18">
      <c r="A145" s="9"/>
      <c r="B145" s="64" t="s">
        <v>53</v>
      </c>
      <c r="C145" s="32">
        <v>6020</v>
      </c>
      <c r="D145" s="44">
        <f>D146+D147+D148</f>
        <v>6598.1</v>
      </c>
      <c r="E145" s="44">
        <f>E146+E147+E148</f>
        <v>9812.7</v>
      </c>
      <c r="F145" s="44">
        <f>F146+F147+F148</f>
        <v>10263.2</v>
      </c>
      <c r="G145" s="33">
        <f>G146+G147+G148+G149+G150+G151</f>
        <v>10263.2</v>
      </c>
      <c r="H145" s="33">
        <f>H146+H147+H148+H149+H150+H151</f>
        <v>2565.8</v>
      </c>
      <c r="I145" s="33">
        <f>I146+I147+I148+I149+I150+I151</f>
        <v>2565.8</v>
      </c>
      <c r="J145" s="33">
        <f>J146+J147+J148+J149+J150+J151</f>
        <v>2565.8</v>
      </c>
      <c r="K145" s="33">
        <f>K146+K147+K148+K149+K150+K151</f>
        <v>2565.8</v>
      </c>
      <c r="L145" s="20"/>
      <c r="M145" s="11"/>
      <c r="N145" s="11"/>
      <c r="O145" s="11"/>
      <c r="P145" s="11"/>
    </row>
    <row r="146" spans="1:12" s="2" customFormat="1" ht="18">
      <c r="A146" s="10"/>
      <c r="B146" s="50" t="s">
        <v>51</v>
      </c>
      <c r="C146" s="46">
        <v>6021</v>
      </c>
      <c r="D146" s="49">
        <v>558.3</v>
      </c>
      <c r="E146" s="36">
        <v>752.4</v>
      </c>
      <c r="F146" s="36">
        <v>611.48</v>
      </c>
      <c r="G146" s="36">
        <f>H146+I146+J146+K146</f>
        <v>611.48</v>
      </c>
      <c r="H146" s="40">
        <v>152.87</v>
      </c>
      <c r="I146" s="40">
        <v>152.87</v>
      </c>
      <c r="J146" s="40">
        <v>152.87</v>
      </c>
      <c r="K146" s="40">
        <v>152.87</v>
      </c>
      <c r="L146" s="17"/>
    </row>
    <row r="147" spans="1:16" s="2" customFormat="1" ht="18">
      <c r="A147" s="10"/>
      <c r="B147" s="50" t="s">
        <v>135</v>
      </c>
      <c r="C147" s="46">
        <v>6022</v>
      </c>
      <c r="D147" s="49">
        <v>1352</v>
      </c>
      <c r="E147" s="36">
        <v>1617.6</v>
      </c>
      <c r="F147" s="36">
        <v>2037.8</v>
      </c>
      <c r="G147" s="36">
        <f>H147+I147+J147+K147</f>
        <v>2037.8</v>
      </c>
      <c r="H147" s="40">
        <v>509.45</v>
      </c>
      <c r="I147" s="40">
        <v>509.45</v>
      </c>
      <c r="J147" s="40">
        <v>509.45</v>
      </c>
      <c r="K147" s="40">
        <v>509.45</v>
      </c>
      <c r="L147" s="18"/>
      <c r="M147" s="21"/>
      <c r="N147" s="21"/>
      <c r="O147" s="21"/>
      <c r="P147" s="21"/>
    </row>
    <row r="148" spans="1:12" s="2" customFormat="1" ht="18">
      <c r="A148" s="10"/>
      <c r="B148" s="50" t="s">
        <v>52</v>
      </c>
      <c r="C148" s="46">
        <v>6023</v>
      </c>
      <c r="D148" s="49">
        <v>4687.8</v>
      </c>
      <c r="E148" s="36">
        <v>7442.7</v>
      </c>
      <c r="F148" s="36">
        <v>7613.92</v>
      </c>
      <c r="G148" s="36">
        <f>H148+I148+J148+K148</f>
        <v>7613.92</v>
      </c>
      <c r="H148" s="40">
        <v>1903.48</v>
      </c>
      <c r="I148" s="40">
        <v>1903.48</v>
      </c>
      <c r="J148" s="40">
        <v>1903.48</v>
      </c>
      <c r="K148" s="40">
        <v>1903.48</v>
      </c>
      <c r="L148" s="18"/>
    </row>
    <row r="149" spans="1:12" s="2" customFormat="1" ht="18">
      <c r="A149" s="10"/>
      <c r="B149" s="50"/>
      <c r="C149" s="46"/>
      <c r="D149" s="46"/>
      <c r="E149" s="37"/>
      <c r="F149" s="35"/>
      <c r="G149" s="37"/>
      <c r="H149" s="41"/>
      <c r="I149" s="41"/>
      <c r="J149" s="41"/>
      <c r="K149" s="41"/>
      <c r="L149" s="18"/>
    </row>
    <row r="150" spans="1:12" s="2" customFormat="1" ht="18">
      <c r="A150" s="10"/>
      <c r="B150" s="50"/>
      <c r="C150" s="46"/>
      <c r="D150" s="46"/>
      <c r="E150" s="37"/>
      <c r="F150" s="35"/>
      <c r="G150" s="37"/>
      <c r="H150" s="41"/>
      <c r="I150" s="41"/>
      <c r="J150" s="41"/>
      <c r="K150" s="41"/>
      <c r="L150" s="18"/>
    </row>
    <row r="151" spans="1:12" s="2" customFormat="1" ht="18">
      <c r="A151" s="10"/>
      <c r="B151" s="50"/>
      <c r="C151" s="46"/>
      <c r="D151" s="46"/>
      <c r="E151" s="37"/>
      <c r="F151" s="35"/>
      <c r="G151" s="37"/>
      <c r="H151" s="41"/>
      <c r="I151" s="41"/>
      <c r="J151" s="41"/>
      <c r="K151" s="41"/>
      <c r="L151" s="18"/>
    </row>
    <row r="152" spans="1:11" s="4" customFormat="1" ht="36">
      <c r="A152" s="9"/>
      <c r="B152" s="64" t="s">
        <v>54</v>
      </c>
      <c r="C152" s="32">
        <v>6030</v>
      </c>
      <c r="D152" s="32"/>
      <c r="E152" s="68"/>
      <c r="F152" s="60"/>
      <c r="G152" s="60"/>
      <c r="H152" s="68"/>
      <c r="I152" s="68"/>
      <c r="J152" s="68"/>
      <c r="K152" s="68"/>
    </row>
    <row r="153" spans="1:11" s="2" customFormat="1" ht="18">
      <c r="A153" s="10"/>
      <c r="B153" s="50" t="s">
        <v>51</v>
      </c>
      <c r="C153" s="46">
        <v>6031</v>
      </c>
      <c r="D153" s="49">
        <f aca="true" t="shared" si="8" ref="D153:F155">(D146/D139)/12</f>
        <v>11.63125</v>
      </c>
      <c r="E153" s="49">
        <f t="shared" si="8"/>
        <v>20.9</v>
      </c>
      <c r="F153" s="49">
        <f t="shared" si="8"/>
        <v>16.985555555555557</v>
      </c>
      <c r="G153" s="33"/>
      <c r="H153" s="49">
        <f aca="true" t="shared" si="9" ref="H153:K155">(H146/H139)/3</f>
        <v>16.985555555555557</v>
      </c>
      <c r="I153" s="49">
        <f t="shared" si="9"/>
        <v>16.985555555555557</v>
      </c>
      <c r="J153" s="49">
        <f t="shared" si="9"/>
        <v>16.985555555555557</v>
      </c>
      <c r="K153" s="49">
        <f t="shared" si="9"/>
        <v>16.985555555555557</v>
      </c>
    </row>
    <row r="154" spans="1:11" s="2" customFormat="1" ht="18">
      <c r="A154" s="10"/>
      <c r="B154" s="50" t="s">
        <v>135</v>
      </c>
      <c r="C154" s="46">
        <v>6032</v>
      </c>
      <c r="D154" s="49">
        <f t="shared" si="8"/>
        <v>6.627450980392157</v>
      </c>
      <c r="E154" s="49">
        <f t="shared" si="8"/>
        <v>8.986666666666666</v>
      </c>
      <c r="F154" s="49">
        <f t="shared" si="8"/>
        <v>8.937719298245614</v>
      </c>
      <c r="G154" s="33"/>
      <c r="H154" s="49">
        <f t="shared" si="9"/>
        <v>8.937719298245614</v>
      </c>
      <c r="I154" s="49">
        <f t="shared" si="9"/>
        <v>8.937719298245614</v>
      </c>
      <c r="J154" s="49">
        <f t="shared" si="9"/>
        <v>8.937719298245614</v>
      </c>
      <c r="K154" s="49">
        <f t="shared" si="9"/>
        <v>8.937719298245614</v>
      </c>
    </row>
    <row r="155" spans="1:11" s="2" customFormat="1" ht="18">
      <c r="A155" s="10"/>
      <c r="B155" s="50" t="s">
        <v>52</v>
      </c>
      <c r="C155" s="46">
        <v>6033</v>
      </c>
      <c r="D155" s="49">
        <f t="shared" si="8"/>
        <v>5.351369863013699</v>
      </c>
      <c r="E155" s="49">
        <f t="shared" si="8"/>
        <v>7.563719512195122</v>
      </c>
      <c r="F155" s="49">
        <f t="shared" si="8"/>
        <v>7.210151515151515</v>
      </c>
      <c r="G155" s="33"/>
      <c r="H155" s="49">
        <f t="shared" si="9"/>
        <v>7.210151515151515</v>
      </c>
      <c r="I155" s="49">
        <f t="shared" si="9"/>
        <v>7.210151515151515</v>
      </c>
      <c r="J155" s="49">
        <f t="shared" si="9"/>
        <v>7.210151515151515</v>
      </c>
      <c r="K155" s="49">
        <f t="shared" si="9"/>
        <v>7.210151515151515</v>
      </c>
    </row>
    <row r="156" spans="1:11" s="2" customFormat="1" ht="18">
      <c r="A156" s="10"/>
      <c r="B156" s="50"/>
      <c r="C156" s="46"/>
      <c r="D156" s="46"/>
      <c r="E156" s="69"/>
      <c r="F156" s="69"/>
      <c r="G156" s="60"/>
      <c r="H156" s="69"/>
      <c r="I156" s="68"/>
      <c r="J156" s="68"/>
      <c r="K156" s="68"/>
    </row>
    <row r="157" spans="1:11" s="2" customFormat="1" ht="17.25">
      <c r="A157" s="22"/>
      <c r="B157" s="70" t="s">
        <v>150</v>
      </c>
      <c r="C157" s="71">
        <v>7010</v>
      </c>
      <c r="D157" s="71"/>
      <c r="E157" s="72"/>
      <c r="F157" s="72"/>
      <c r="G157" s="72"/>
      <c r="H157" s="72"/>
      <c r="I157" s="72"/>
      <c r="J157" s="72"/>
      <c r="K157" s="72"/>
    </row>
    <row r="158" spans="1:11" s="2" customFormat="1" ht="36">
      <c r="A158" s="10"/>
      <c r="B158" s="50" t="s">
        <v>151</v>
      </c>
      <c r="C158" s="46">
        <v>7011</v>
      </c>
      <c r="D158" s="46"/>
      <c r="E158" s="69">
        <v>6980.1</v>
      </c>
      <c r="F158" s="69">
        <v>6998.3</v>
      </c>
      <c r="G158" s="73">
        <f>((F158-E158)/E158)*100%</f>
        <v>0.0026074125012535373</v>
      </c>
      <c r="H158" s="69"/>
      <c r="I158" s="68"/>
      <c r="J158" s="68"/>
      <c r="K158" s="68"/>
    </row>
    <row r="159" spans="1:11" s="2" customFormat="1" ht="36">
      <c r="A159" s="10"/>
      <c r="B159" s="50" t="s">
        <v>152</v>
      </c>
      <c r="C159" s="46">
        <v>7012</v>
      </c>
      <c r="D159" s="46"/>
      <c r="E159" s="35">
        <v>9812.6</v>
      </c>
      <c r="F159" s="35">
        <v>10263.2</v>
      </c>
      <c r="G159" s="74">
        <f>((F159-E159)/E159)*100%</f>
        <v>0.045920551128141404</v>
      </c>
      <c r="H159" s="46"/>
      <c r="I159" s="46"/>
      <c r="J159" s="46"/>
      <c r="K159" s="46"/>
    </row>
    <row r="160" spans="2:11" s="2" customFormat="1" ht="18">
      <c r="B160" s="75"/>
      <c r="C160" s="23"/>
      <c r="D160" s="23"/>
      <c r="E160" s="24"/>
      <c r="F160" s="24"/>
      <c r="G160" s="24"/>
      <c r="H160" s="76"/>
      <c r="I160" s="76"/>
      <c r="J160" s="76"/>
      <c r="K160" s="76"/>
    </row>
    <row r="161" spans="2:11" s="2" customFormat="1" ht="18">
      <c r="B161" s="75"/>
      <c r="C161" s="23"/>
      <c r="D161" s="23"/>
      <c r="E161" s="24"/>
      <c r="F161" s="24"/>
      <c r="G161" s="24"/>
      <c r="H161" s="77"/>
      <c r="I161" s="77"/>
      <c r="J161" s="77"/>
      <c r="K161" s="77"/>
    </row>
    <row r="162" spans="2:11" s="2" customFormat="1" ht="18">
      <c r="B162" s="75" t="s">
        <v>156</v>
      </c>
      <c r="C162" s="23"/>
      <c r="D162" s="23" t="s">
        <v>55</v>
      </c>
      <c r="E162" s="24"/>
      <c r="F162" s="24"/>
      <c r="G162" s="24" t="s">
        <v>157</v>
      </c>
      <c r="H162" s="23"/>
      <c r="I162" s="23"/>
      <c r="J162" s="23"/>
      <c r="K162" s="23"/>
    </row>
    <row r="163" spans="2:11" s="2" customFormat="1" ht="18">
      <c r="B163" s="75"/>
      <c r="C163" s="23"/>
      <c r="D163" s="23"/>
      <c r="E163" s="24"/>
      <c r="F163" s="24"/>
      <c r="G163" s="24"/>
      <c r="H163" s="23"/>
      <c r="I163" s="23"/>
      <c r="J163" s="23"/>
      <c r="K163" s="23"/>
    </row>
    <row r="164" spans="2:7" s="2" customFormat="1" ht="17.25">
      <c r="B164" s="19"/>
      <c r="E164" s="3"/>
      <c r="F164" s="3"/>
      <c r="G164" s="3"/>
    </row>
    <row r="165" spans="2:7" s="2" customFormat="1" ht="17.25">
      <c r="B165" s="19"/>
      <c r="E165" s="3"/>
      <c r="F165" s="3"/>
      <c r="G165" s="3"/>
    </row>
  </sheetData>
  <sheetProtection/>
  <mergeCells count="42">
    <mergeCell ref="I1:K1"/>
    <mergeCell ref="B25:I25"/>
    <mergeCell ref="B31:K31"/>
    <mergeCell ref="B28:K28"/>
    <mergeCell ref="J26:K26"/>
    <mergeCell ref="B27:K27"/>
    <mergeCell ref="H26:I26"/>
    <mergeCell ref="B26:G26"/>
    <mergeCell ref="B17:G17"/>
    <mergeCell ref="B18:G18"/>
    <mergeCell ref="B19:G19"/>
    <mergeCell ref="B20:G20"/>
    <mergeCell ref="H17:K17"/>
    <mergeCell ref="H18:I18"/>
    <mergeCell ref="J18:K18"/>
    <mergeCell ref="B24:I24"/>
    <mergeCell ref="B21:G21"/>
    <mergeCell ref="B22:G22"/>
    <mergeCell ref="B23:G23"/>
    <mergeCell ref="H23:I23"/>
    <mergeCell ref="J23:K23"/>
    <mergeCell ref="J19:K19"/>
    <mergeCell ref="J20:K20"/>
    <mergeCell ref="J21:K21"/>
    <mergeCell ref="J22:K22"/>
    <mergeCell ref="J24:K24"/>
    <mergeCell ref="I15:K15"/>
    <mergeCell ref="I12:J12"/>
    <mergeCell ref="I13:J13"/>
    <mergeCell ref="I14:J14"/>
    <mergeCell ref="H19:I19"/>
    <mergeCell ref="H20:I20"/>
    <mergeCell ref="H21:I21"/>
    <mergeCell ref="H22:I22"/>
    <mergeCell ref="J25:K25"/>
    <mergeCell ref="A33:A34"/>
    <mergeCell ref="G33:G34"/>
    <mergeCell ref="B33:B34"/>
    <mergeCell ref="C33:C34"/>
    <mergeCell ref="D33:D34"/>
    <mergeCell ref="E33:E34"/>
    <mergeCell ref="F33:F34"/>
  </mergeCells>
  <printOptions/>
  <pageMargins left="1.1811023622047245" right="0.3937007874015748" top="0.7874015748031497" bottom="0.7874015748031497" header="0.11811023622047245" footer="0.1968503937007874"/>
  <pageSetup firstPageNumber="1" useFirstPageNumber="1" fitToHeight="4" fitToWidth="1" horizontalDpi="600" verticalDpi="600" orientation="landscape" paperSize="9" scale="62" r:id="rId1"/>
  <headerFooter differentFirst="1" alignWithMargins="0">
    <oddHeader>&amp;C&amp;P</oddHeader>
  </headerFooter>
  <rowBreaks count="4" manualBreakCount="4">
    <brk id="42" max="10" man="1"/>
    <brk id="79" max="10" man="1"/>
    <brk id="113" max="10" man="1"/>
    <brk id="1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Usher</cp:lastModifiedBy>
  <cp:lastPrinted>2022-12-23T17:16:45Z</cp:lastPrinted>
  <dcterms:created xsi:type="dcterms:W3CDTF">2019-11-29T06:14:14Z</dcterms:created>
  <dcterms:modified xsi:type="dcterms:W3CDTF">2022-12-23T17:17:32Z</dcterms:modified>
  <cp:category/>
  <cp:version/>
  <cp:contentType/>
  <cp:contentStatus/>
</cp:coreProperties>
</file>