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0 травня 2022 року\"/>
    </mc:Choice>
  </mc:AlternateContent>
  <xr:revisionPtr revIDLastSave="0" documentId="10_ncr:8100000_{6C546152-C732-44CF-A623-33439CD5347D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49" i="1" l="1"/>
  <c r="H147" i="1"/>
  <c r="G146" i="1"/>
  <c r="H146" i="1" s="1"/>
  <c r="E146" i="1"/>
  <c r="E145" i="1"/>
  <c r="H144" i="1"/>
  <c r="H142" i="1"/>
  <c r="G141" i="1"/>
  <c r="H141" i="1" s="1"/>
  <c r="E141" i="1"/>
  <c r="E140" i="1"/>
  <c r="J138" i="1"/>
  <c r="I138" i="1"/>
  <c r="H138" i="1"/>
  <c r="J137" i="1"/>
  <c r="I137" i="1"/>
  <c r="H137" i="1"/>
  <c r="J134" i="1"/>
  <c r="H134" i="1"/>
  <c r="J133" i="1"/>
  <c r="G132" i="1"/>
  <c r="J132" i="1" s="1"/>
  <c r="F132" i="1"/>
  <c r="E132" i="1"/>
  <c r="D132" i="1"/>
  <c r="J131" i="1"/>
  <c r="I131" i="1"/>
  <c r="H131" i="1"/>
  <c r="K130" i="1"/>
  <c r="J130" i="1"/>
  <c r="I130" i="1"/>
  <c r="J129" i="1"/>
  <c r="I129" i="1"/>
  <c r="J128" i="1"/>
  <c r="I128" i="1"/>
  <c r="H128" i="1"/>
  <c r="H127" i="1"/>
  <c r="G127" i="1"/>
  <c r="F127" i="1"/>
  <c r="E127" i="1"/>
  <c r="D127" i="1"/>
  <c r="K127" i="1" s="1"/>
  <c r="J126" i="1"/>
  <c r="K125" i="1"/>
  <c r="J125" i="1"/>
  <c r="H125" i="1"/>
  <c r="G123" i="1"/>
  <c r="K123" i="1" s="1"/>
  <c r="F123" i="1"/>
  <c r="E123" i="1"/>
  <c r="D123" i="1"/>
  <c r="J122" i="1"/>
  <c r="H122" i="1"/>
  <c r="J121" i="1"/>
  <c r="H121" i="1"/>
  <c r="J120" i="1"/>
  <c r="G120" i="1"/>
  <c r="H120" i="1" s="1"/>
  <c r="F120" i="1"/>
  <c r="E120" i="1"/>
  <c r="D120" i="1"/>
  <c r="K119" i="1"/>
  <c r="J119" i="1"/>
  <c r="H119" i="1"/>
  <c r="J118" i="1"/>
  <c r="H118" i="1"/>
  <c r="J117" i="1"/>
  <c r="H117" i="1"/>
  <c r="G116" i="1"/>
  <c r="K116" i="1" s="1"/>
  <c r="F116" i="1"/>
  <c r="E116" i="1"/>
  <c r="D116" i="1"/>
  <c r="K115" i="1"/>
  <c r="J115" i="1"/>
  <c r="I115" i="1"/>
  <c r="H115" i="1"/>
  <c r="K114" i="1"/>
  <c r="J114" i="1"/>
  <c r="I114" i="1"/>
  <c r="H114" i="1"/>
  <c r="K113" i="1"/>
  <c r="G113" i="1"/>
  <c r="J113" i="1" s="1"/>
  <c r="F113" i="1"/>
  <c r="E113" i="1"/>
  <c r="D113" i="1"/>
  <c r="J112" i="1"/>
  <c r="I112" i="1"/>
  <c r="H112" i="1"/>
  <c r="J111" i="1"/>
  <c r="I111" i="1"/>
  <c r="G111" i="1"/>
  <c r="H111" i="1" s="1"/>
  <c r="F111" i="1"/>
  <c r="E111" i="1"/>
  <c r="D111" i="1"/>
  <c r="J110" i="1"/>
  <c r="H110" i="1"/>
  <c r="J109" i="1"/>
  <c r="J108" i="1"/>
  <c r="I108" i="1"/>
  <c r="H108" i="1"/>
  <c r="K107" i="1"/>
  <c r="J107" i="1"/>
  <c r="I107" i="1"/>
  <c r="H107" i="1"/>
  <c r="J106" i="1"/>
  <c r="J105" i="1"/>
  <c r="I105" i="1"/>
  <c r="H105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G101" i="1"/>
  <c r="H101" i="1" s="1"/>
  <c r="F101" i="1"/>
  <c r="F135" i="1" s="1"/>
  <c r="E101" i="1"/>
  <c r="E135" i="1" s="1"/>
  <c r="D101" i="1"/>
  <c r="J100" i="1"/>
  <c r="H100" i="1"/>
  <c r="K99" i="1"/>
  <c r="J99" i="1"/>
  <c r="H99" i="1"/>
  <c r="J98" i="1"/>
  <c r="H98" i="1"/>
  <c r="G97" i="1"/>
  <c r="K97" i="1" s="1"/>
  <c r="F97" i="1"/>
  <c r="E97" i="1"/>
  <c r="D97" i="1"/>
  <c r="D135" i="1" s="1"/>
  <c r="H95" i="1"/>
  <c r="H93" i="1"/>
  <c r="G92" i="1"/>
  <c r="H92" i="1" s="1"/>
  <c r="E92" i="1"/>
  <c r="E91" i="1" s="1"/>
  <c r="H90" i="1"/>
  <c r="H88" i="1"/>
  <c r="G87" i="1"/>
  <c r="H87" i="1" s="1"/>
  <c r="E87" i="1"/>
  <c r="E86" i="1" s="1"/>
  <c r="J84" i="1"/>
  <c r="H84" i="1"/>
  <c r="K81" i="1"/>
  <c r="J81" i="1"/>
  <c r="I81" i="1"/>
  <c r="H81" i="1"/>
  <c r="K80" i="1"/>
  <c r="J80" i="1"/>
  <c r="I80" i="1"/>
  <c r="H80" i="1"/>
  <c r="K79" i="1"/>
  <c r="J79" i="1"/>
  <c r="G78" i="1"/>
  <c r="J78" i="1" s="1"/>
  <c r="F78" i="1"/>
  <c r="E78" i="1"/>
  <c r="D78" i="1"/>
  <c r="J77" i="1"/>
  <c r="I77" i="1"/>
  <c r="H77" i="1"/>
  <c r="J76" i="1"/>
  <c r="I76" i="1"/>
  <c r="H76" i="1"/>
  <c r="J75" i="1"/>
  <c r="I75" i="1"/>
  <c r="H75" i="1"/>
  <c r="K74" i="1"/>
  <c r="J74" i="1"/>
  <c r="I74" i="1"/>
  <c r="H74" i="1"/>
  <c r="J73" i="1"/>
  <c r="I73" i="1"/>
  <c r="H73" i="1"/>
  <c r="G72" i="1"/>
  <c r="J72" i="1" s="1"/>
  <c r="F72" i="1"/>
  <c r="E72" i="1"/>
  <c r="D72" i="1"/>
  <c r="J71" i="1"/>
  <c r="I71" i="1"/>
  <c r="H71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J63" i="1"/>
  <c r="I63" i="1"/>
  <c r="G63" i="1"/>
  <c r="H63" i="1" s="1"/>
  <c r="F63" i="1"/>
  <c r="E63" i="1"/>
  <c r="E82" i="1" s="1"/>
  <c r="D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J57" i="1"/>
  <c r="I57" i="1"/>
  <c r="H57" i="1"/>
  <c r="I56" i="1"/>
  <c r="H56" i="1"/>
  <c r="G56" i="1"/>
  <c r="K56" i="1" s="1"/>
  <c r="F56" i="1"/>
  <c r="E56" i="1"/>
  <c r="D56" i="1"/>
  <c r="J56" i="1" s="1"/>
  <c r="K55" i="1"/>
  <c r="J55" i="1"/>
  <c r="I55" i="1"/>
  <c r="H55" i="1"/>
  <c r="K54" i="1"/>
  <c r="J54" i="1"/>
  <c r="I54" i="1"/>
  <c r="H54" i="1"/>
  <c r="K53" i="1"/>
  <c r="J53" i="1"/>
  <c r="I53" i="1"/>
  <c r="H53" i="1"/>
  <c r="I52" i="1"/>
  <c r="H52" i="1"/>
  <c r="G52" i="1"/>
  <c r="K52" i="1" s="1"/>
  <c r="F52" i="1"/>
  <c r="E52" i="1"/>
  <c r="D52" i="1"/>
  <c r="J52" i="1" s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I46" i="1"/>
  <c r="H46" i="1"/>
  <c r="G46" i="1"/>
  <c r="K46" i="1" s="1"/>
  <c r="F46" i="1"/>
  <c r="E46" i="1"/>
  <c r="D46" i="1"/>
  <c r="J46" i="1" s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I36" i="1"/>
  <c r="H36" i="1"/>
  <c r="G36" i="1"/>
  <c r="K36" i="1" s="1"/>
  <c r="F36" i="1"/>
  <c r="E36" i="1"/>
  <c r="D36" i="1"/>
  <c r="J36" i="1" s="1"/>
  <c r="K35" i="1"/>
  <c r="J35" i="1"/>
  <c r="I35" i="1"/>
  <c r="H35" i="1"/>
  <c r="K34" i="1"/>
  <c r="J34" i="1"/>
  <c r="I34" i="1"/>
  <c r="H34" i="1"/>
  <c r="K33" i="1"/>
  <c r="J33" i="1"/>
  <c r="I33" i="1"/>
  <c r="H33" i="1"/>
  <c r="I32" i="1"/>
  <c r="H32" i="1"/>
  <c r="G32" i="1"/>
  <c r="K32" i="1" s="1"/>
  <c r="F32" i="1"/>
  <c r="E32" i="1"/>
  <c r="D32" i="1"/>
  <c r="J32" i="1" s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J17" i="1"/>
  <c r="G17" i="1"/>
  <c r="I17" i="1" s="1"/>
  <c r="F17" i="1"/>
  <c r="E17" i="1"/>
  <c r="D17" i="1"/>
  <c r="K16" i="1"/>
  <c r="J16" i="1"/>
  <c r="I16" i="1"/>
  <c r="H16" i="1"/>
  <c r="K15" i="1"/>
  <c r="J15" i="1"/>
  <c r="I15" i="1"/>
  <c r="H15" i="1"/>
  <c r="K14" i="1"/>
  <c r="J14" i="1"/>
  <c r="I14" i="1"/>
  <c r="H14" i="1"/>
  <c r="J13" i="1"/>
  <c r="G13" i="1"/>
  <c r="I13" i="1" s="1"/>
  <c r="F13" i="1"/>
  <c r="F82" i="1" s="1"/>
  <c r="E13" i="1"/>
  <c r="D13" i="1"/>
  <c r="D82" i="1" s="1"/>
  <c r="K72" i="1" l="1"/>
  <c r="K78" i="1"/>
  <c r="K13" i="1"/>
  <c r="K17" i="1"/>
  <c r="H72" i="1"/>
  <c r="H78" i="1"/>
  <c r="H97" i="1"/>
  <c r="H116" i="1"/>
  <c r="H123" i="1"/>
  <c r="J127" i="1"/>
  <c r="G140" i="1"/>
  <c r="H140" i="1" s="1"/>
  <c r="G145" i="1"/>
  <c r="H145" i="1" s="1"/>
  <c r="H13" i="1"/>
  <c r="H17" i="1"/>
  <c r="K63" i="1"/>
  <c r="I72" i="1"/>
  <c r="I78" i="1"/>
  <c r="G82" i="1"/>
  <c r="G86" i="1"/>
  <c r="H86" i="1" s="1"/>
  <c r="G91" i="1"/>
  <c r="H91" i="1" s="1"/>
  <c r="J97" i="1"/>
  <c r="K111" i="1"/>
  <c r="H113" i="1"/>
  <c r="J116" i="1"/>
  <c r="J123" i="1"/>
  <c r="H132" i="1"/>
  <c r="G135" i="1"/>
  <c r="H135" i="1" l="1"/>
  <c r="K135" i="1"/>
  <c r="J135" i="1"/>
  <c r="H82" i="1"/>
  <c r="K82" i="1"/>
  <c r="J82" i="1"/>
  <c r="I82" i="1"/>
</calcChain>
</file>

<file path=xl/sharedStrings.xml><?xml version="1.0" encoding="utf-8"?>
<sst xmlns="http://schemas.openxmlformats.org/spreadsheetml/2006/main" count="228" uniqueCount="158">
  <si>
    <t>Звіт про виконання бюджету Менської ТГ за 1 квартал 2022 року</t>
  </si>
  <si>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</si>
  <si>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</si>
  <si>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</si>
  <si>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</si>
  <si>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</si>
  <si>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Виконано за 1 квартал 2021 року</t>
  </si>
  <si>
    <t>Бюджет на 2022 рік з урахуванням змін</t>
  </si>
  <si>
    <t xml:space="preserve">Бюджет на 1 квартал 2022 року з урахуванням змін </t>
  </si>
  <si>
    <t>Виконано за 1 квартал 2022 року</t>
  </si>
  <si>
    <t>% виконання</t>
  </si>
  <si>
    <t>До звітних даних за 1 квартал 2021 року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</si>
  <si>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</si>
  <si>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</si>
  <si>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</si>
  <si>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</si>
  <si>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</si>
  <si>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</si>
  <si>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</si>
  <si>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</si>
  <si>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</si>
  <si>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</si>
  <si>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</si>
  <si>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</si>
  <si>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</si>
  <si>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</si>
  <si>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</si>
  <si>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</si>
  <si>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</si>
  <si>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</si>
  <si>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</si>
  <si>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</si>
  <si>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</si>
  <si>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</si>
  <si>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</si>
  <si>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</si>
  <si>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</si>
  <si>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</si>
  <si>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</si>
  <si>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</si>
  <si>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</si>
  <si>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</si>
  <si>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</si>
  <si>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Забезпечення діяльності центрів професійного розвитку педагогічних працівників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</si>
  <si>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</si>
  <si>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</si>
  <si>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</si>
  <si>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</si>
  <si>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</si>
  <si>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</si>
  <si>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</si>
  <si>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</si>
  <si>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</si>
  <si>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</si>
  <si>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</si>
  <si>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</si>
  <si>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</si>
  <si>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</si>
  <si>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</si>
  <si>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</si>
  <si>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</si>
  <si>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</si>
  <si>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</si>
  <si>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</si>
  <si>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</si>
  <si>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</si>
  <si>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</si>
  <si>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</si>
  <si>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</si>
  <si>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</si>
  <si>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</si>
  <si>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</si>
  <si>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</si>
  <si>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</si>
  <si>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</si>
  <si>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</si>
  <si>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</si>
  <si>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</si>
  <si>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</si>
  <si>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</si>
  <si>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</si>
  <si>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</si>
  <si>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</si>
  <si>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</si>
  <si>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</si>
  <si>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</si>
  <si>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</si>
  <si>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</si>
  <si>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</si>
  <si>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</si>
  <si>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</si>
  <si>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</si>
  <si>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</si>
  <si>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</si>
  <si>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</si>
  <si>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</si>
  <si>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</si>
  <si>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</si>
  <si>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</si>
  <si>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</si>
  <si>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</si>
  <si>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7110</t>
  </si>
  <si>
    <t>Реалізація програм в галузі сільського господарства</t>
  </si>
  <si>
    <t>Розроблення схем планування та забудови територій (містобудівної документації)</t>
  </si>
  <si>
    <t>Розроблення комплексних планів просторового розвитку територій територіальних громад</t>
  </si>
  <si>
    <t>Розвиток мережі центрів надання адміністративних послуг</t>
  </si>
  <si>
    <t>7412</t>
  </si>
  <si>
    <t>Регулювання цін на послуги місцевого автотранспорту</t>
  </si>
  <si>
    <t>7442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</si>
  <si>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</si>
  <si>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</si>
  <si>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</si>
  <si>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</si>
  <si>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</si>
  <si>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</si>
  <si>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</si>
  <si>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</si>
  <si>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</si>
  <si>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</si>
  <si>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</si>
  <si>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</si>
  <si>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</si>
  <si>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</si>
  <si>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</si>
  <si>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</si>
  <si>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</si>
  <si>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</si>
  <si>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</si>
  <si>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</si>
  <si>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</si>
  <si>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</si>
  <si>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</si>
  <si>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</si>
  <si>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</si>
  <si>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</si>
  <si>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</si>
  <si>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</si>
  <si>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</si>
  <si>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</si>
  <si>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</si>
  <si>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</si>
  <si>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</si>
  <si>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</si>
  <si>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7130</t>
  </si>
  <si>
    <t>Здійснення заходів із землеустрою</t>
  </si>
  <si>
    <t>7350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</si>
  <si>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</si>
  <si>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</si>
  <si>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</si>
  <si>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</si>
  <si>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</si>
  <si>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</si>
  <si>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</si>
  <si>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</si>
  <si>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 xml:space="preserve">Заступник начальника Фінансового управління </t>
  </si>
  <si>
    <t>Валентина МАКСИМЕНКО</t>
  </si>
  <si>
    <t>Менської міської ради</t>
  </si>
  <si>
    <t xml:space="preserve">"Додаток  2 до рішення виконавчого комітету Менської міської ради 20 травня 2022 року № 75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</si>
</sst>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7" x14ac:knownFonts="1">
    <font>
      <sz val="10"/>
      <color theme="1"/>
      <name val="Calibri"/>
      <scheme val="minor"/>
    </font>
    <font>
      <b/>
      <sz val="18"/>
      <color theme="1"/>
      <name val="Times New Roman"/>
    </font>
    <font>
      <sz val="14"/>
      <color theme="1"/>
      <name val="Times New Roman"/>
    </font>
    <font>
      <b/>
      <sz val="9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>
      <alignment horizontal="right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vertical="center" wrapText="1"/>
    </xf>
    <xf numFmtId="49" fontId="0" fillId="0" borderId="18" xfId="0" quotePrefix="1" applyNumberForma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165" fontId="0" fillId="0" borderId="19" xfId="0" applyNumberFormat="1" applyBorder="1" applyAlignment="1">
      <alignment vertical="center" wrapText="1"/>
    </xf>
    <xf numFmtId="164" fontId="0" fillId="0" borderId="19" xfId="0" applyNumberFormat="1" applyBorder="1" applyAlignment="1">
      <alignment horizontal="right" vertical="center" wrapText="1"/>
    </xf>
    <xf numFmtId="2" fontId="0" fillId="0" borderId="19" xfId="0" applyNumberFormat="1" applyBorder="1" applyAlignment="1">
      <alignment horizontal="right" vertical="center" wrapText="1"/>
    </xf>
    <xf numFmtId="164" fontId="0" fillId="0" borderId="20" xfId="0" applyNumberFormat="1" applyBorder="1" applyAlignment="1">
      <alignment horizontal="right" vertical="center" wrapText="1"/>
    </xf>
    <xf numFmtId="0" fontId="0" fillId="0" borderId="21" xfId="0" quotePrefix="1" applyBorder="1" applyAlignment="1">
      <alignment vertical="center" wrapText="1"/>
    </xf>
    <xf numFmtId="49" fontId="0" fillId="0" borderId="22" xfId="0" quotePrefix="1" applyNumberFormat="1" applyBorder="1" applyAlignment="1">
      <alignment horizontal="right" vertical="center" wrapText="1"/>
    </xf>
    <xf numFmtId="0" fontId="0" fillId="0" borderId="23" xfId="0" applyBorder="1" applyAlignment="1">
      <alignment vertical="center" wrapText="1"/>
    </xf>
    <xf numFmtId="165" fontId="0" fillId="0" borderId="23" xfId="0" applyNumberFormat="1" applyBorder="1" applyAlignment="1">
      <alignment vertical="center" wrapText="1"/>
    </xf>
    <xf numFmtId="164" fontId="0" fillId="0" borderId="23" xfId="0" applyNumberFormat="1" applyBorder="1" applyAlignment="1">
      <alignment horizontal="right" vertical="center" wrapText="1"/>
    </xf>
    <xf numFmtId="2" fontId="0" fillId="0" borderId="23" xfId="0" applyNumberFormat="1" applyBorder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0" fontId="0" fillId="0" borderId="25" xfId="0" quotePrefix="1" applyBorder="1" applyAlignment="1">
      <alignment vertical="center" wrapText="1"/>
    </xf>
    <xf numFmtId="49" fontId="0" fillId="0" borderId="26" xfId="0" quotePrefix="1" applyNumberForma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165" fontId="0" fillId="0" borderId="7" xfId="0" applyNumberFormat="1" applyBorder="1" applyAlignment="1">
      <alignment vertical="center" wrapText="1"/>
    </xf>
    <xf numFmtId="164" fontId="0" fillId="0" borderId="7" xfId="0" applyNumberFormat="1" applyBorder="1" applyAlignment="1">
      <alignment horizontal="right" vertical="center" wrapText="1"/>
    </xf>
    <xf numFmtId="2" fontId="0" fillId="0" borderId="7" xfId="0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0" fontId="5" fillId="3" borderId="9" xfId="0" quotePrefix="1" applyFont="1" applyFill="1" applyBorder="1" applyAlignment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vertical="center" wrapText="1"/>
    </xf>
    <xf numFmtId="0" fontId="0" fillId="0" borderId="17" xfId="0" quotePrefix="1" applyBorder="1" applyAlignment="1">
      <alignment horizontal="left" vertical="center" wrapText="1"/>
    </xf>
    <xf numFmtId="0" fontId="0" fillId="0" borderId="18" xfId="0" quotePrefix="1" applyBorder="1" applyAlignment="1">
      <alignment vertical="center" wrapText="1"/>
    </xf>
    <xf numFmtId="0" fontId="0" fillId="0" borderId="25" xfId="0" quotePrefix="1" applyBorder="1" applyAlignment="1">
      <alignment horizontal="left" vertical="center" wrapText="1"/>
    </xf>
    <xf numFmtId="0" fontId="0" fillId="0" borderId="22" xfId="0" quotePrefix="1" applyBorder="1" applyAlignment="1">
      <alignment vertical="center" wrapText="1"/>
    </xf>
    <xf numFmtId="0" fontId="0" fillId="0" borderId="21" xfId="0" quotePrefix="1" applyBorder="1" applyAlignment="1">
      <alignment horizontal="left" vertical="center" wrapText="1"/>
    </xf>
    <xf numFmtId="2" fontId="0" fillId="0" borderId="23" xfId="0" applyNumberFormat="1" applyBorder="1" applyAlignment="1">
      <alignment vertical="center" wrapText="1"/>
    </xf>
    <xf numFmtId="0" fontId="0" fillId="0" borderId="14" xfId="0" quotePrefix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5" fontId="0" fillId="0" borderId="15" xfId="0" applyNumberFormat="1" applyBorder="1" applyAlignment="1">
      <alignment vertical="center" wrapText="1"/>
    </xf>
    <xf numFmtId="164" fontId="0" fillId="0" borderId="15" xfId="0" applyNumberFormat="1" applyBorder="1" applyAlignment="1">
      <alignment horizontal="right" vertical="center" wrapText="1"/>
    </xf>
    <xf numFmtId="0" fontId="5" fillId="0" borderId="0" xfId="0" applyFont="1"/>
    <xf numFmtId="165" fontId="5" fillId="3" borderId="11" xfId="0" applyNumberFormat="1" applyFont="1" applyFill="1" applyBorder="1" applyAlignment="1">
      <alignment vertical="center" wrapText="1"/>
    </xf>
    <xf numFmtId="2" fontId="5" fillId="3" borderId="27" xfId="0" applyNumberFormat="1" applyFont="1" applyFill="1" applyBorder="1" applyAlignment="1">
      <alignment horizontal="right" vertical="center" wrapText="1"/>
    </xf>
    <xf numFmtId="164" fontId="5" fillId="3" borderId="28" xfId="0" applyNumberFormat="1" applyFont="1" applyFill="1" applyBorder="1" applyAlignment="1">
      <alignment horizontal="right" vertical="center" wrapText="1"/>
    </xf>
    <xf numFmtId="0" fontId="0" fillId="0" borderId="29" xfId="0" quotePrefix="1" applyBorder="1" applyAlignment="1">
      <alignment horizontal="left" vertical="center" wrapText="1"/>
    </xf>
    <xf numFmtId="0" fontId="5" fillId="3" borderId="30" xfId="0" quotePrefix="1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5" fontId="5" fillId="3" borderId="31" xfId="0" applyNumberFormat="1" applyFont="1" applyFill="1" applyBorder="1" applyAlignment="1">
      <alignment vertical="center" wrapText="1"/>
    </xf>
    <xf numFmtId="164" fontId="5" fillId="3" borderId="31" xfId="0" applyNumberFormat="1" applyFont="1" applyFill="1" applyBorder="1" applyAlignment="1">
      <alignment horizontal="right" vertical="center" wrapText="1"/>
    </xf>
    <xf numFmtId="2" fontId="5" fillId="3" borderId="31" xfId="0" applyNumberFormat="1" applyFont="1" applyFill="1" applyBorder="1" applyAlignment="1">
      <alignment horizontal="right" vertical="center" wrapText="1"/>
    </xf>
    <xf numFmtId="164" fontId="5" fillId="3" borderId="32" xfId="0" applyNumberFormat="1" applyFont="1" applyFill="1" applyBorder="1" applyAlignment="1">
      <alignment horizontal="right" vertical="center" wrapText="1"/>
    </xf>
    <xf numFmtId="0" fontId="0" fillId="0" borderId="22" xfId="0" quotePrefix="1" applyBorder="1" applyAlignment="1">
      <alignment horizontal="right" vertical="center" wrapText="1"/>
    </xf>
    <xf numFmtId="0" fontId="0" fillId="0" borderId="18" xfId="0" quotePrefix="1" applyBorder="1" applyAlignment="1">
      <alignment horizontal="right" vertical="center" wrapText="1"/>
    </xf>
    <xf numFmtId="0" fontId="0" fillId="0" borderId="26" xfId="0" quotePrefix="1" applyBorder="1" applyAlignment="1">
      <alignment vertical="center" wrapText="1"/>
    </xf>
    <xf numFmtId="0" fontId="4" fillId="4" borderId="9" xfId="0" quotePrefix="1" applyFont="1" applyFill="1" applyBorder="1" applyAlignment="1">
      <alignment vertical="center" wrapText="1"/>
    </xf>
    <xf numFmtId="0" fontId="4" fillId="4" borderId="10" xfId="0" quotePrefix="1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165" fontId="4" fillId="4" borderId="11" xfId="0" applyNumberFormat="1" applyFont="1" applyFill="1" applyBorder="1" applyAlignment="1">
      <alignment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2" fontId="4" fillId="4" borderId="11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0" xfId="0" quotePrefix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5" fillId="5" borderId="9" xfId="0" quotePrefix="1" applyFont="1" applyFill="1" applyBorder="1" applyAlignment="1">
      <alignment vertical="center" wrapText="1"/>
    </xf>
    <xf numFmtId="0" fontId="5" fillId="5" borderId="10" xfId="0" quotePrefix="1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165" fontId="5" fillId="5" borderId="11" xfId="0" applyNumberFormat="1" applyFont="1" applyFill="1" applyBorder="1" applyAlignment="1">
      <alignment vertical="center" wrapText="1"/>
    </xf>
    <xf numFmtId="164" fontId="5" fillId="5" borderId="11" xfId="0" applyNumberFormat="1" applyFont="1" applyFill="1" applyBorder="1" applyAlignment="1">
      <alignment horizontal="right" vertical="center" wrapText="1"/>
    </xf>
    <xf numFmtId="2" fontId="5" fillId="5" borderId="11" xfId="0" applyNumberFormat="1" applyFont="1" applyFill="1" applyBorder="1" applyAlignment="1">
      <alignment horizontal="right" vertical="center" wrapText="1"/>
    </xf>
    <xf numFmtId="164" fontId="5" fillId="5" borderId="12" xfId="0" applyNumberFormat="1" applyFont="1" applyFill="1" applyBorder="1" applyAlignment="1">
      <alignment horizontal="right" vertical="center" wrapText="1"/>
    </xf>
    <xf numFmtId="0" fontId="5" fillId="6" borderId="9" xfId="0" quotePrefix="1" applyFont="1" applyFill="1" applyBorder="1" applyAlignment="1">
      <alignment vertical="center" wrapText="1"/>
    </xf>
    <xf numFmtId="0" fontId="5" fillId="6" borderId="33" xfId="0" quotePrefix="1" applyFont="1" applyFill="1" applyBorder="1" applyAlignment="1">
      <alignment vertical="center" wrapText="1"/>
    </xf>
    <xf numFmtId="0" fontId="5" fillId="6" borderId="11" xfId="0" quotePrefix="1" applyFont="1" applyFill="1" applyBorder="1" applyAlignment="1">
      <alignment vertical="center" wrapText="1"/>
    </xf>
    <xf numFmtId="165" fontId="5" fillId="6" borderId="11" xfId="0" applyNumberFormat="1" applyFont="1" applyFill="1" applyBorder="1" applyAlignment="1">
      <alignment vertical="center" wrapText="1"/>
    </xf>
    <xf numFmtId="164" fontId="5" fillId="6" borderId="11" xfId="0" applyNumberFormat="1" applyFont="1" applyFill="1" applyBorder="1" applyAlignment="1">
      <alignment horizontal="right" vertical="center" wrapText="1"/>
    </xf>
    <xf numFmtId="2" fontId="5" fillId="6" borderId="11" xfId="0" applyNumberFormat="1" applyFont="1" applyFill="1" applyBorder="1" applyAlignment="1">
      <alignment horizontal="right" vertical="center" wrapText="1"/>
    </xf>
    <xf numFmtId="164" fontId="5" fillId="6" borderId="12" xfId="0" applyNumberFormat="1" applyFont="1" applyFill="1" applyBorder="1" applyAlignment="1">
      <alignment horizontal="right" vertical="center" wrapText="1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 applyAlignment="1">
      <alignment wrapText="1"/>
    </xf>
    <xf numFmtId="2" fontId="5" fillId="0" borderId="19" xfId="0" applyNumberFormat="1" applyFont="1" applyBorder="1"/>
    <xf numFmtId="164" fontId="5" fillId="5" borderId="19" xfId="0" applyNumberFormat="1" applyFont="1" applyFill="1" applyBorder="1" applyAlignment="1">
      <alignment horizontal="right" vertical="center" wrapText="1"/>
    </xf>
    <xf numFmtId="0" fontId="0" fillId="0" borderId="19" xfId="0" applyBorder="1"/>
    <xf numFmtId="0" fontId="0" fillId="0" borderId="20" xfId="0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 applyAlignment="1">
      <alignment wrapText="1"/>
    </xf>
    <xf numFmtId="2" fontId="5" fillId="0" borderId="23" xfId="0" applyNumberFormat="1" applyFont="1" applyBorder="1"/>
    <xf numFmtId="164" fontId="5" fillId="5" borderId="23" xfId="0" applyNumberFormat="1" applyFont="1" applyFill="1" applyBorder="1" applyAlignment="1">
      <alignment horizontal="right" vertical="center" wrapText="1"/>
    </xf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wrapText="1"/>
    </xf>
    <xf numFmtId="2" fontId="0" fillId="0" borderId="23" xfId="0" applyNumberFormat="1" applyBorder="1"/>
    <xf numFmtId="0" fontId="5" fillId="7" borderId="9" xfId="0" quotePrefix="1" applyFont="1" applyFill="1" applyBorder="1" applyAlignment="1">
      <alignment vertical="center" wrapText="1"/>
    </xf>
    <xf numFmtId="0" fontId="5" fillId="7" borderId="10" xfId="0" quotePrefix="1" applyFont="1" applyFill="1" applyBorder="1" applyAlignment="1">
      <alignment vertical="center" wrapText="1"/>
    </xf>
    <xf numFmtId="0" fontId="5" fillId="7" borderId="11" xfId="0" applyFont="1" applyFill="1" applyBorder="1" applyAlignment="1">
      <alignment horizontal="center" vertical="center" wrapText="1"/>
    </xf>
    <xf numFmtId="165" fontId="5" fillId="7" borderId="11" xfId="0" applyNumberFormat="1" applyFont="1" applyFill="1" applyBorder="1" applyAlignment="1">
      <alignment vertical="center" wrapText="1"/>
    </xf>
    <xf numFmtId="164" fontId="5" fillId="7" borderId="11" xfId="0" applyNumberFormat="1" applyFont="1" applyFill="1" applyBorder="1" applyAlignment="1">
      <alignment horizontal="right" vertical="center" wrapText="1"/>
    </xf>
    <xf numFmtId="2" fontId="5" fillId="7" borderId="11" xfId="0" applyNumberFormat="1" applyFont="1" applyFill="1" applyBorder="1" applyAlignment="1">
      <alignment horizontal="right" vertical="center" wrapText="1"/>
    </xf>
    <xf numFmtId="164" fontId="5" fillId="7" borderId="12" xfId="0" applyNumberFormat="1" applyFont="1" applyFill="1" applyBorder="1" applyAlignment="1">
      <alignment horizontal="right" vertical="center" wrapText="1"/>
    </xf>
    <xf numFmtId="0" fontId="0" fillId="5" borderId="0" xfId="0" applyFill="1"/>
    <xf numFmtId="2" fontId="5" fillId="3" borderId="11" xfId="0" applyNumberFormat="1" applyFont="1" applyFill="1" applyBorder="1" applyAlignment="1">
      <alignment vertical="center" wrapText="1"/>
    </xf>
    <xf numFmtId="2" fontId="5" fillId="5" borderId="19" xfId="0" applyNumberFormat="1" applyFont="1" applyFill="1" applyBorder="1" applyAlignment="1">
      <alignment horizontal="right" vertical="center" wrapText="1"/>
    </xf>
    <xf numFmtId="164" fontId="5" fillId="5" borderId="20" xfId="0" applyNumberFormat="1" applyFont="1" applyFill="1" applyBorder="1" applyAlignment="1">
      <alignment horizontal="right" vertical="center" wrapText="1"/>
    </xf>
    <xf numFmtId="2" fontId="5" fillId="5" borderId="23" xfId="0" applyNumberFormat="1" applyFont="1" applyFill="1" applyBorder="1" applyAlignment="1">
      <alignment horizontal="right" vertical="center" wrapText="1"/>
    </xf>
    <xf numFmtId="49" fontId="0" fillId="0" borderId="0" xfId="0" quotePrefix="1" applyNumberFormat="1" applyAlignment="1">
      <alignment vertical="center" wrapText="1"/>
    </xf>
    <xf numFmtId="49" fontId="0" fillId="0" borderId="14" xfId="0" quotePrefix="1" applyNumberFormat="1" applyBorder="1" applyAlignment="1">
      <alignment horizontal="right" vertical="center" wrapText="1"/>
    </xf>
    <xf numFmtId="2" fontId="0" fillId="3" borderId="11" xfId="0" applyNumberFormat="1" applyFill="1" applyBorder="1"/>
    <xf numFmtId="164" fontId="5" fillId="5" borderId="7" xfId="0" applyNumberFormat="1" applyFont="1" applyFill="1" applyBorder="1" applyAlignment="1">
      <alignment horizontal="right" vertical="center" wrapText="1"/>
    </xf>
    <xf numFmtId="164" fontId="5" fillId="5" borderId="24" xfId="0" applyNumberFormat="1" applyFont="1" applyFill="1" applyBorder="1" applyAlignment="1">
      <alignment horizontal="right" vertical="center" wrapText="1"/>
    </xf>
    <xf numFmtId="2" fontId="5" fillId="5" borderId="7" xfId="0" applyNumberFormat="1" applyFont="1" applyFill="1" applyBorder="1" applyAlignment="1">
      <alignment horizontal="right" vertical="center" wrapText="1"/>
    </xf>
    <xf numFmtId="164" fontId="5" fillId="5" borderId="8" xfId="0" applyNumberFormat="1" applyFont="1" applyFill="1" applyBorder="1" applyAlignment="1">
      <alignment horizontal="right" vertical="center" wrapText="1"/>
    </xf>
    <xf numFmtId="0" fontId="0" fillId="0" borderId="0" xfId="0" quotePrefix="1" applyAlignment="1">
      <alignment horizontal="left" vertical="center" wrapText="1"/>
    </xf>
    <xf numFmtId="0" fontId="0" fillId="0" borderId="14" xfId="0" quotePrefix="1" applyBorder="1" applyAlignment="1">
      <alignment horizontal="right" vertical="center" wrapText="1"/>
    </xf>
    <xf numFmtId="2" fontId="0" fillId="0" borderId="15" xfId="0" applyNumberFormat="1" applyBorder="1"/>
    <xf numFmtId="2" fontId="0" fillId="0" borderId="15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0" fontId="4" fillId="7" borderId="9" xfId="0" quotePrefix="1" applyFont="1" applyFill="1" applyBorder="1" applyAlignment="1">
      <alignment vertical="center" wrapText="1"/>
    </xf>
    <xf numFmtId="0" fontId="4" fillId="7" borderId="10" xfId="0" quotePrefix="1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2" fontId="4" fillId="7" borderId="11" xfId="0" applyNumberFormat="1" applyFont="1" applyFill="1" applyBorder="1"/>
    <xf numFmtId="164" fontId="4" fillId="7" borderId="11" xfId="0" applyNumberFormat="1" applyFont="1" applyFill="1" applyBorder="1" applyAlignment="1">
      <alignment horizontal="right" vertical="center" wrapText="1"/>
    </xf>
    <xf numFmtId="2" fontId="4" fillId="7" borderId="11" xfId="0" applyNumberFormat="1" applyFont="1" applyFill="1" applyBorder="1" applyAlignment="1">
      <alignment horizontal="right" vertical="center" wrapText="1"/>
    </xf>
    <xf numFmtId="164" fontId="4" fillId="7" borderId="12" xfId="0" applyNumberFormat="1" applyFont="1" applyFill="1" applyBorder="1" applyAlignment="1">
      <alignment horizontal="right" vertical="center" wrapText="1"/>
    </xf>
    <xf numFmtId="0" fontId="5" fillId="5" borderId="30" xfId="0" quotePrefix="1" applyFont="1" applyFill="1" applyBorder="1" applyAlignment="1">
      <alignment vertical="center" wrapText="1"/>
    </xf>
    <xf numFmtId="0" fontId="5" fillId="5" borderId="2" xfId="0" quotePrefix="1" applyFont="1" applyFill="1" applyBorder="1" applyAlignment="1">
      <alignment vertical="center" wrapText="1"/>
    </xf>
    <xf numFmtId="0" fontId="5" fillId="5" borderId="31" xfId="0" applyFont="1" applyFill="1" applyBorder="1" applyAlignment="1">
      <alignment vertical="center" wrapText="1"/>
    </xf>
    <xf numFmtId="165" fontId="5" fillId="5" borderId="31" xfId="0" applyNumberFormat="1" applyFont="1" applyFill="1" applyBorder="1" applyAlignment="1">
      <alignment vertical="center" wrapText="1"/>
    </xf>
    <xf numFmtId="164" fontId="5" fillId="5" borderId="31" xfId="0" applyNumberFormat="1" applyFont="1" applyFill="1" applyBorder="1" applyAlignment="1">
      <alignment horizontal="right" vertical="center" wrapText="1"/>
    </xf>
    <xf numFmtId="2" fontId="5" fillId="5" borderId="31" xfId="0" applyNumberFormat="1" applyFont="1" applyFill="1" applyBorder="1" applyAlignment="1">
      <alignment horizontal="right" vertical="center" wrapText="1"/>
    </xf>
    <xf numFmtId="164" fontId="5" fillId="5" borderId="32" xfId="0" applyNumberFormat="1" applyFont="1" applyFill="1" applyBorder="1" applyAlignment="1">
      <alignment horizontal="right" vertical="center" wrapText="1"/>
    </xf>
    <xf numFmtId="0" fontId="5" fillId="0" borderId="19" xfId="0" applyFont="1" applyBorder="1"/>
    <xf numFmtId="0" fontId="5" fillId="0" borderId="23" xfId="0" applyFont="1" applyBorder="1"/>
    <xf numFmtId="0" fontId="0" fillId="0" borderId="34" xfId="0" applyBorder="1"/>
    <xf numFmtId="0" fontId="0" fillId="0" borderId="35" xfId="0" applyBorder="1" applyAlignment="1">
      <alignment wrapText="1"/>
    </xf>
    <xf numFmtId="2" fontId="0" fillId="0" borderId="35" xfId="0" applyNumberFormat="1" applyBorder="1"/>
    <xf numFmtId="164" fontId="5" fillId="5" borderId="35" xfId="0" applyNumberFormat="1" applyFont="1" applyFill="1" applyBorder="1" applyAlignment="1">
      <alignment horizontal="right" vertical="center" wrapText="1"/>
    </xf>
    <xf numFmtId="0" fontId="0" fillId="0" borderId="35" xfId="0" applyBorder="1"/>
    <xf numFmtId="0" fontId="0" fillId="0" borderId="36" xfId="0" applyBorder="1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5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17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5"/>
  <sheetViews>
    <sheetView tabSelected="1" view="pageLayout" topLeftCell="B26" zoomScaleNormal="90" workbookViewId="0">
      <selection activeCell="G31" sqref="G31"/>
    </sheetView>
  </sheetViews>
  <sheetFormatPr defaultRowHeight="13.8" x14ac:dyDescent="0.3"/>
  <cols>
    <col min="1" max="1" width="8.5546875" hidden="1" bestFit="1" customWidth="1"/>
    <col min="2" max="2" width="8.6640625" style="1" bestFit="1" customWidth="1"/>
    <col min="3" max="3" width="50.6640625" bestFit="1" customWidth="1"/>
    <col min="4" max="5" width="15.6640625" bestFit="1" customWidth="1"/>
    <col min="6" max="6" width="16.88671875" bestFit="1" customWidth="1"/>
    <col min="7" max="7" width="15.6640625" bestFit="1" customWidth="1"/>
    <col min="8" max="9" width="13.44140625" bestFit="1" customWidth="1"/>
    <col min="10" max="10" width="15.6640625" bestFit="1" customWidth="1"/>
    <col min="11" max="11" width="13" bestFit="1" customWidth="1"/>
  </cols>
  <sheetData>
    <row r="1" spans="1:12" x14ac:dyDescent="0.3">
      <c r="H1" s="163" t="s">
        <v>157</v>
      </c>
      <c r="I1" s="164"/>
      <c r="J1" s="164"/>
      <c r="K1" s="164"/>
    </row>
    <row r="2" spans="1:12" x14ac:dyDescent="0.3">
      <c r="H2" s="164"/>
      <c r="I2" s="164"/>
      <c r="J2" s="164"/>
      <c r="K2" s="164"/>
    </row>
    <row r="3" spans="1:12" x14ac:dyDescent="0.3">
      <c r="H3" s="164"/>
      <c r="I3" s="164"/>
      <c r="J3" s="164"/>
      <c r="K3" s="164"/>
    </row>
    <row r="4" spans="1:12" x14ac:dyDescent="0.3">
      <c r="H4" s="164"/>
      <c r="I4" s="164"/>
      <c r="J4" s="164"/>
      <c r="K4" s="164"/>
    </row>
    <row r="6" spans="1:12" ht="22.8" x14ac:dyDescent="0.4">
      <c r="A6" s="165" t="s">
        <v>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ht="18" x14ac:dyDescent="0.35">
      <c r="A7" s="166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2" x14ac:dyDescent="0.3">
      <c r="K8" s="2" t="s">
        <v>2</v>
      </c>
    </row>
    <row r="9" spans="1:12" ht="30" customHeight="1" x14ac:dyDescent="0.3">
      <c r="A9" s="167" t="s">
        <v>3</v>
      </c>
      <c r="B9" s="169" t="s">
        <v>4</v>
      </c>
      <c r="C9" s="171" t="s">
        <v>5</v>
      </c>
      <c r="D9" s="173" t="s">
        <v>6</v>
      </c>
      <c r="E9" s="173" t="s">
        <v>7</v>
      </c>
      <c r="F9" s="173" t="s">
        <v>8</v>
      </c>
      <c r="G9" s="173" t="s">
        <v>9</v>
      </c>
      <c r="H9" s="173" t="s">
        <v>10</v>
      </c>
      <c r="I9" s="173"/>
      <c r="J9" s="173" t="s">
        <v>11</v>
      </c>
      <c r="K9" s="175"/>
    </row>
    <row r="10" spans="1:12" s="3" customFormat="1" ht="43.5" customHeight="1" x14ac:dyDescent="0.3">
      <c r="A10" s="168"/>
      <c r="B10" s="170"/>
      <c r="C10" s="172"/>
      <c r="D10" s="174"/>
      <c r="E10" s="174"/>
      <c r="F10" s="174"/>
      <c r="G10" s="174"/>
      <c r="H10" s="4" t="s">
        <v>12</v>
      </c>
      <c r="I10" s="4" t="s">
        <v>13</v>
      </c>
      <c r="J10" s="4" t="s">
        <v>14</v>
      </c>
      <c r="K10" s="5" t="s">
        <v>15</v>
      </c>
    </row>
    <row r="11" spans="1:12" s="3" customFormat="1" ht="15.75" customHeight="1" x14ac:dyDescent="0.3">
      <c r="A11" s="6">
        <v>1</v>
      </c>
      <c r="B11" s="7"/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 t="s">
        <v>16</v>
      </c>
      <c r="I11" s="8" t="s">
        <v>17</v>
      </c>
      <c r="J11" s="8" t="s">
        <v>18</v>
      </c>
      <c r="K11" s="9" t="s">
        <v>19</v>
      </c>
    </row>
    <row r="12" spans="1:12" s="3" customFormat="1" ht="24" customHeight="1" x14ac:dyDescent="0.3">
      <c r="A12" s="10"/>
      <c r="B12" s="11"/>
      <c r="C12" s="12" t="s">
        <v>20</v>
      </c>
      <c r="D12" s="12"/>
      <c r="E12" s="12"/>
      <c r="F12" s="12"/>
      <c r="G12" s="12"/>
      <c r="H12" s="12"/>
      <c r="I12" s="12"/>
      <c r="J12" s="12"/>
      <c r="K12" s="13"/>
    </row>
    <row r="13" spans="1:12" s="3" customFormat="1" ht="15.75" customHeight="1" x14ac:dyDescent="0.3">
      <c r="A13" s="14" t="s">
        <v>21</v>
      </c>
      <c r="B13" s="15"/>
      <c r="C13" s="16" t="s">
        <v>22</v>
      </c>
      <c r="D13" s="17">
        <f>SUM(D14:D16)</f>
        <v>6480180.7400000002</v>
      </c>
      <c r="E13" s="17">
        <f>SUM(E14:E16)</f>
        <v>25956982</v>
      </c>
      <c r="F13" s="17">
        <f t="shared" ref="F13:G13" si="0">SUM(F14:F16)</f>
        <v>8087712</v>
      </c>
      <c r="G13" s="17">
        <f t="shared" si="0"/>
        <v>5663370.9000000004</v>
      </c>
      <c r="H13" s="18">
        <f t="shared" ref="H13:H76" si="1">G13/E13*100</f>
        <v>21.818294977436132</v>
      </c>
      <c r="I13" s="18">
        <f t="shared" ref="I13:I76" si="2">G13/F13*100</f>
        <v>70.024388850641571</v>
      </c>
      <c r="J13" s="19">
        <f t="shared" ref="J13:J76" si="3">G13-D13</f>
        <v>-816809.83999999985</v>
      </c>
      <c r="K13" s="20">
        <f t="shared" ref="K13:K74" si="4">G13/D13*100</f>
        <v>87.395261447599694</v>
      </c>
    </row>
    <row r="14" spans="1:12" ht="55.2" x14ac:dyDescent="0.3">
      <c r="A14" s="21" t="s">
        <v>23</v>
      </c>
      <c r="B14" s="22" t="s">
        <v>23</v>
      </c>
      <c r="C14" s="23" t="s">
        <v>24</v>
      </c>
      <c r="D14" s="24">
        <v>5608583.2699999996</v>
      </c>
      <c r="E14" s="24">
        <v>20730700</v>
      </c>
      <c r="F14" s="24">
        <v>6459600</v>
      </c>
      <c r="G14" s="24">
        <v>4945771.37</v>
      </c>
      <c r="H14" s="25">
        <f t="shared" si="1"/>
        <v>23.857232847901905</v>
      </c>
      <c r="I14" s="25">
        <f t="shared" si="2"/>
        <v>76.564669174561899</v>
      </c>
      <c r="J14" s="26">
        <f t="shared" si="3"/>
        <v>-662811.89999999944</v>
      </c>
      <c r="K14" s="27">
        <f t="shared" si="4"/>
        <v>88.182186693289495</v>
      </c>
    </row>
    <row r="15" spans="1:12" ht="27.6" x14ac:dyDescent="0.3">
      <c r="A15" s="28" t="s">
        <v>25</v>
      </c>
      <c r="B15" s="29" t="s">
        <v>25</v>
      </c>
      <c r="C15" s="30" t="s">
        <v>26</v>
      </c>
      <c r="D15" s="31">
        <v>710669.57</v>
      </c>
      <c r="E15" s="31">
        <v>3420282</v>
      </c>
      <c r="F15" s="31">
        <v>1175112</v>
      </c>
      <c r="G15" s="31">
        <v>702407.15</v>
      </c>
      <c r="H15" s="32">
        <f t="shared" si="1"/>
        <v>20.536527397448516</v>
      </c>
      <c r="I15" s="32">
        <f t="shared" si="2"/>
        <v>59.773634342939232</v>
      </c>
      <c r="J15" s="33">
        <f t="shared" si="3"/>
        <v>-8262.4199999999255</v>
      </c>
      <c r="K15" s="34">
        <f t="shared" si="4"/>
        <v>98.83737529383734</v>
      </c>
    </row>
    <row r="16" spans="1:12" x14ac:dyDescent="0.3">
      <c r="A16" s="35" t="s">
        <v>27</v>
      </c>
      <c r="B16" s="36" t="s">
        <v>27</v>
      </c>
      <c r="C16" s="37" t="s">
        <v>28</v>
      </c>
      <c r="D16" s="38">
        <v>160927.9</v>
      </c>
      <c r="E16" s="38">
        <v>1806000</v>
      </c>
      <c r="F16" s="38">
        <v>453000</v>
      </c>
      <c r="G16" s="38">
        <v>15192.38</v>
      </c>
      <c r="H16" s="39">
        <f t="shared" si="1"/>
        <v>0.84121705426356586</v>
      </c>
      <c r="I16" s="39">
        <f t="shared" si="2"/>
        <v>3.3537262693156733</v>
      </c>
      <c r="J16" s="40">
        <f t="shared" si="3"/>
        <v>-145735.51999999999</v>
      </c>
      <c r="K16" s="41">
        <f t="shared" si="4"/>
        <v>9.4404885666189635</v>
      </c>
    </row>
    <row r="17" spans="1:11" x14ac:dyDescent="0.3">
      <c r="A17" s="42">
        <v>1000</v>
      </c>
      <c r="B17" s="43"/>
      <c r="C17" s="16" t="s">
        <v>29</v>
      </c>
      <c r="D17" s="44">
        <f>SUM(D18:D31)</f>
        <v>29717775.879999999</v>
      </c>
      <c r="E17" s="44">
        <f>SUM(E18:E31)</f>
        <v>155675054</v>
      </c>
      <c r="F17" s="44">
        <f>SUM(F18:F31)</f>
        <v>44646712.659999996</v>
      </c>
      <c r="G17" s="44">
        <f>SUM(G18:G31)</f>
        <v>23527820.66</v>
      </c>
      <c r="H17" s="18">
        <f t="shared" si="1"/>
        <v>15.113417375143484</v>
      </c>
      <c r="I17" s="18">
        <f t="shared" si="2"/>
        <v>52.697767110363557</v>
      </c>
      <c r="J17" s="19">
        <f t="shared" si="3"/>
        <v>-6189955.2199999988</v>
      </c>
      <c r="K17" s="20">
        <f t="shared" si="4"/>
        <v>79.17086647064383</v>
      </c>
    </row>
    <row r="18" spans="1:11" x14ac:dyDescent="0.3">
      <c r="A18" s="45" t="s">
        <v>30</v>
      </c>
      <c r="B18" s="46">
        <v>1010</v>
      </c>
      <c r="C18" s="23" t="s">
        <v>31</v>
      </c>
      <c r="D18" s="24">
        <v>5291766.32</v>
      </c>
      <c r="E18" s="24">
        <v>27092449</v>
      </c>
      <c r="F18" s="24">
        <v>8663237.6600000001</v>
      </c>
      <c r="G18" s="24">
        <v>4086426.01</v>
      </c>
      <c r="H18" s="25">
        <f t="shared" si="1"/>
        <v>15.083265488476142</v>
      </c>
      <c r="I18" s="25">
        <f t="shared" si="2"/>
        <v>47.169732268432305</v>
      </c>
      <c r="J18" s="26">
        <f t="shared" si="3"/>
        <v>-1205340.3100000005</v>
      </c>
      <c r="K18" s="27">
        <f t="shared" si="4"/>
        <v>77.222344353255551</v>
      </c>
    </row>
    <row r="19" spans="1:11" s="1" customFormat="1" ht="27.6" x14ac:dyDescent="0.3">
      <c r="A19" s="176" t="s">
        <v>32</v>
      </c>
      <c r="B19" s="48">
        <v>1021</v>
      </c>
      <c r="C19" s="30" t="s">
        <v>33</v>
      </c>
      <c r="D19" s="31">
        <v>6051289.3700000001</v>
      </c>
      <c r="E19" s="31">
        <v>33446588</v>
      </c>
      <c r="F19" s="31">
        <v>11706797</v>
      </c>
      <c r="G19" s="31">
        <v>4128451.25</v>
      </c>
      <c r="H19" s="32">
        <f t="shared" si="1"/>
        <v>12.343415268546973</v>
      </c>
      <c r="I19" s="32">
        <f t="shared" si="2"/>
        <v>35.265421019942515</v>
      </c>
      <c r="J19" s="26">
        <f t="shared" si="3"/>
        <v>-1922838.12</v>
      </c>
      <c r="K19" s="27">
        <f t="shared" si="4"/>
        <v>68.224323736149472</v>
      </c>
    </row>
    <row r="20" spans="1:11" s="1" customFormat="1" ht="27.6" x14ac:dyDescent="0.3">
      <c r="A20" s="177"/>
      <c r="B20" s="48">
        <v>1031</v>
      </c>
      <c r="C20" s="30" t="s">
        <v>34</v>
      </c>
      <c r="D20" s="31">
        <v>14099429.08</v>
      </c>
      <c r="E20" s="31">
        <v>73985500</v>
      </c>
      <c r="F20" s="31">
        <v>17090700</v>
      </c>
      <c r="G20" s="31">
        <v>11986472.27</v>
      </c>
      <c r="H20" s="32">
        <f t="shared" si="1"/>
        <v>16.201110041832521</v>
      </c>
      <c r="I20" s="32">
        <f t="shared" si="2"/>
        <v>70.134472373864142</v>
      </c>
      <c r="J20" s="26">
        <f t="shared" si="3"/>
        <v>-2112956.8100000005</v>
      </c>
      <c r="K20" s="27">
        <f t="shared" si="4"/>
        <v>85.013883909688062</v>
      </c>
    </row>
    <row r="21" spans="1:11" s="1" customFormat="1" ht="41.4" x14ac:dyDescent="0.3">
      <c r="A21" s="177"/>
      <c r="B21" s="48">
        <v>1200</v>
      </c>
      <c r="C21" s="30" t="s">
        <v>35</v>
      </c>
      <c r="D21" s="31">
        <v>0</v>
      </c>
      <c r="E21" s="31">
        <v>370060</v>
      </c>
      <c r="F21" s="31">
        <v>62000</v>
      </c>
      <c r="G21" s="31">
        <v>23615.439999999999</v>
      </c>
      <c r="H21" s="32">
        <f t="shared" si="1"/>
        <v>6.3815165108360796</v>
      </c>
      <c r="I21" s="32">
        <f t="shared" si="2"/>
        <v>38.089419354838704</v>
      </c>
      <c r="J21" s="26">
        <f t="shared" si="3"/>
        <v>23615.439999999999</v>
      </c>
      <c r="K21" s="27" t="e">
        <f t="shared" si="4"/>
        <v>#DIV/0!</v>
      </c>
    </row>
    <row r="22" spans="1:11" s="1" customFormat="1" ht="55.2" x14ac:dyDescent="0.3">
      <c r="A22" s="178"/>
      <c r="B22" s="48">
        <v>1210</v>
      </c>
      <c r="C22" s="30" t="s">
        <v>36</v>
      </c>
      <c r="D22" s="31">
        <v>100875.34</v>
      </c>
      <c r="E22" s="31">
        <v>0</v>
      </c>
      <c r="F22" s="31">
        <v>0</v>
      </c>
      <c r="G22" s="31">
        <v>0</v>
      </c>
      <c r="H22" s="32" t="e">
        <f t="shared" si="1"/>
        <v>#DIV/0!</v>
      </c>
      <c r="I22" s="32" t="e">
        <f t="shared" si="2"/>
        <v>#DIV/0!</v>
      </c>
      <c r="J22" s="26">
        <f t="shared" si="3"/>
        <v>-100875.34</v>
      </c>
      <c r="K22" s="27">
        <f t="shared" si="4"/>
        <v>0</v>
      </c>
    </row>
    <row r="23" spans="1:11" ht="27.6" x14ac:dyDescent="0.3">
      <c r="A23" s="49" t="s">
        <v>37</v>
      </c>
      <c r="B23" s="48">
        <v>1070</v>
      </c>
      <c r="C23" s="30" t="s">
        <v>38</v>
      </c>
      <c r="D23" s="31">
        <v>937077.63</v>
      </c>
      <c r="E23" s="31">
        <v>4308992</v>
      </c>
      <c r="F23" s="31">
        <v>1469736</v>
      </c>
      <c r="G23" s="31">
        <v>663375.49</v>
      </c>
      <c r="H23" s="32">
        <f t="shared" si="1"/>
        <v>15.39514322607236</v>
      </c>
      <c r="I23" s="32">
        <f t="shared" si="2"/>
        <v>45.13569035527469</v>
      </c>
      <c r="J23" s="33">
        <f t="shared" si="3"/>
        <v>-273702.14</v>
      </c>
      <c r="K23" s="34">
        <f t="shared" si="4"/>
        <v>70.791946020523397</v>
      </c>
    </row>
    <row r="24" spans="1:11" x14ac:dyDescent="0.3">
      <c r="A24" s="49" t="s">
        <v>39</v>
      </c>
      <c r="B24" s="48">
        <v>1080</v>
      </c>
      <c r="C24" s="30" t="s">
        <v>40</v>
      </c>
      <c r="D24" s="31">
        <v>1005960.97</v>
      </c>
      <c r="E24" s="31">
        <v>4686520</v>
      </c>
      <c r="F24" s="31">
        <v>1600576</v>
      </c>
      <c r="G24" s="31">
        <v>872603.11</v>
      </c>
      <c r="H24" s="32">
        <f t="shared" si="1"/>
        <v>18.619425714602734</v>
      </c>
      <c r="I24" s="32">
        <f t="shared" si="2"/>
        <v>54.518067870566597</v>
      </c>
      <c r="J24" s="33">
        <f t="shared" si="3"/>
        <v>-133357.85999999999</v>
      </c>
      <c r="K24" s="34">
        <f t="shared" si="4"/>
        <v>86.743237165553253</v>
      </c>
    </row>
    <row r="25" spans="1:11" hidden="1" x14ac:dyDescent="0.3">
      <c r="A25" s="49" t="s">
        <v>41</v>
      </c>
      <c r="B25" s="48"/>
      <c r="C25" s="30" t="s">
        <v>42</v>
      </c>
      <c r="D25" s="31">
        <v>0</v>
      </c>
      <c r="E25" s="31">
        <v>0</v>
      </c>
      <c r="F25" s="31">
        <v>0</v>
      </c>
      <c r="G25" s="31">
        <v>0</v>
      </c>
      <c r="H25" s="32"/>
      <c r="I25" s="32"/>
      <c r="J25" s="33">
        <f t="shared" si="3"/>
        <v>0</v>
      </c>
      <c r="K25" s="34" t="e">
        <f t="shared" si="4"/>
        <v>#DIV/0!</v>
      </c>
    </row>
    <row r="26" spans="1:11" s="1" customFormat="1" ht="27.6" x14ac:dyDescent="0.3">
      <c r="A26" s="49"/>
      <c r="B26" s="48">
        <v>1160</v>
      </c>
      <c r="C26" s="30" t="s">
        <v>43</v>
      </c>
      <c r="D26" s="31">
        <v>247048.06</v>
      </c>
      <c r="E26" s="31">
        <v>842015</v>
      </c>
      <c r="F26" s="31">
        <v>268735</v>
      </c>
      <c r="G26" s="31">
        <v>133267.59</v>
      </c>
      <c r="H26" s="32">
        <f t="shared" si="1"/>
        <v>15.827222792943118</v>
      </c>
      <c r="I26" s="32">
        <f t="shared" si="2"/>
        <v>49.590708318603824</v>
      </c>
      <c r="J26" s="33">
        <f t="shared" si="3"/>
        <v>-113780.47</v>
      </c>
      <c r="K26" s="34">
        <f t="shared" si="4"/>
        <v>53.943993731422132</v>
      </c>
    </row>
    <row r="27" spans="1:11" x14ac:dyDescent="0.3">
      <c r="A27" s="49" t="s">
        <v>44</v>
      </c>
      <c r="B27" s="48">
        <v>1141</v>
      </c>
      <c r="C27" s="30" t="s">
        <v>45</v>
      </c>
      <c r="D27" s="31">
        <v>1779000.68</v>
      </c>
      <c r="E27" s="31">
        <v>9199244</v>
      </c>
      <c r="F27" s="31">
        <v>3393700</v>
      </c>
      <c r="G27" s="31">
        <v>1457700.31</v>
      </c>
      <c r="H27" s="32">
        <f t="shared" si="1"/>
        <v>15.845870704157864</v>
      </c>
      <c r="I27" s="32">
        <f t="shared" si="2"/>
        <v>42.953128149217669</v>
      </c>
      <c r="J27" s="33">
        <f t="shared" si="3"/>
        <v>-321300.36999999988</v>
      </c>
      <c r="K27" s="34">
        <f t="shared" si="4"/>
        <v>81.939277842209719</v>
      </c>
    </row>
    <row r="28" spans="1:11" x14ac:dyDescent="0.3">
      <c r="A28" s="49" t="s">
        <v>46</v>
      </c>
      <c r="B28" s="48">
        <v>1142</v>
      </c>
      <c r="C28" s="30" t="s">
        <v>47</v>
      </c>
      <c r="D28" s="31">
        <v>0</v>
      </c>
      <c r="E28" s="31">
        <v>311165</v>
      </c>
      <c r="F28" s="31">
        <v>14480</v>
      </c>
      <c r="G28" s="31">
        <v>3620</v>
      </c>
      <c r="H28" s="32">
        <f t="shared" si="1"/>
        <v>1.1633699162823581</v>
      </c>
      <c r="I28" s="32">
        <f t="shared" si="2"/>
        <v>25</v>
      </c>
      <c r="J28" s="33">
        <f t="shared" si="3"/>
        <v>3620</v>
      </c>
      <c r="K28" s="34" t="e">
        <f t="shared" si="4"/>
        <v>#DIV/0!</v>
      </c>
    </row>
    <row r="29" spans="1:11" ht="27.6" x14ac:dyDescent="0.3">
      <c r="A29" s="176" t="s">
        <v>48</v>
      </c>
      <c r="B29" s="48">
        <v>1151</v>
      </c>
      <c r="C29" s="30" t="s">
        <v>49</v>
      </c>
      <c r="D29" s="31">
        <v>122959.87</v>
      </c>
      <c r="E29" s="31">
        <v>25600</v>
      </c>
      <c r="F29" s="31">
        <v>8800</v>
      </c>
      <c r="G29" s="31">
        <v>440</v>
      </c>
      <c r="H29" s="32">
        <f t="shared" si="1"/>
        <v>1.7187500000000002</v>
      </c>
      <c r="I29" s="32">
        <f t="shared" si="2"/>
        <v>5</v>
      </c>
      <c r="J29" s="50">
        <f t="shared" ref="J29:J31" si="5">G29+G30+G31-D29</f>
        <v>49329.320000000007</v>
      </c>
      <c r="K29" s="34">
        <f t="shared" si="4"/>
        <v>0.35784032627880952</v>
      </c>
    </row>
    <row r="30" spans="1:11" s="1" customFormat="1" ht="27.6" x14ac:dyDescent="0.3">
      <c r="A30" s="177"/>
      <c r="B30" s="48">
        <v>1152</v>
      </c>
      <c r="C30" s="30" t="s">
        <v>50</v>
      </c>
      <c r="D30" s="31">
        <v>0</v>
      </c>
      <c r="E30" s="31">
        <v>1351270</v>
      </c>
      <c r="F30" s="31">
        <v>312300</v>
      </c>
      <c r="G30" s="31">
        <v>171849.19</v>
      </c>
      <c r="H30" s="32">
        <f t="shared" si="1"/>
        <v>12.717605659860723</v>
      </c>
      <c r="I30" s="32">
        <f t="shared" si="2"/>
        <v>55.026958053154019</v>
      </c>
      <c r="J30" s="50">
        <f t="shared" si="5"/>
        <v>790099.09000000008</v>
      </c>
      <c r="K30" s="34" t="e">
        <f t="shared" si="4"/>
        <v>#DIV/0!</v>
      </c>
    </row>
    <row r="31" spans="1:11" s="1" customFormat="1" ht="69" x14ac:dyDescent="0.3">
      <c r="A31" s="179"/>
      <c r="B31" s="51">
        <v>1154</v>
      </c>
      <c r="C31" s="52" t="s">
        <v>51</v>
      </c>
      <c r="D31" s="53">
        <v>82368.56</v>
      </c>
      <c r="E31" s="53">
        <v>55651</v>
      </c>
      <c r="F31" s="53">
        <v>55651</v>
      </c>
      <c r="G31" s="53">
        <v>0</v>
      </c>
      <c r="H31" s="54">
        <f t="shared" si="1"/>
        <v>0</v>
      </c>
      <c r="I31" s="54">
        <f t="shared" si="2"/>
        <v>0</v>
      </c>
      <c r="J31" s="50">
        <f t="shared" si="5"/>
        <v>1135881.24</v>
      </c>
      <c r="K31" s="34">
        <f t="shared" si="4"/>
        <v>0</v>
      </c>
    </row>
    <row r="32" spans="1:11" s="55" customFormat="1" x14ac:dyDescent="0.3">
      <c r="A32" s="42">
        <v>2000</v>
      </c>
      <c r="B32" s="43"/>
      <c r="C32" s="16" t="s">
        <v>52</v>
      </c>
      <c r="D32" s="56">
        <f>SUM(D33:D35)</f>
        <v>1560172.19</v>
      </c>
      <c r="E32" s="56">
        <f t="shared" ref="E32:G32" si="6">SUM(E33:E35)</f>
        <v>2728350</v>
      </c>
      <c r="F32" s="56">
        <f t="shared" si="6"/>
        <v>1429300</v>
      </c>
      <c r="G32" s="56">
        <f t="shared" si="6"/>
        <v>618249.9</v>
      </c>
      <c r="H32" s="18">
        <f t="shared" si="1"/>
        <v>22.66021221617461</v>
      </c>
      <c r="I32" s="18">
        <f t="shared" si="2"/>
        <v>43.255432729308055</v>
      </c>
      <c r="J32" s="57">
        <f t="shared" ref="J32:J35" si="7">G32-D32</f>
        <v>-941922.28999999992</v>
      </c>
      <c r="K32" s="58">
        <f t="shared" si="4"/>
        <v>39.627029885720496</v>
      </c>
    </row>
    <row r="33" spans="1:11" s="1" customFormat="1" ht="27.6" x14ac:dyDescent="0.3">
      <c r="A33" s="49">
        <v>2010</v>
      </c>
      <c r="B33" s="48">
        <v>2010</v>
      </c>
      <c r="C33" s="30" t="s">
        <v>53</v>
      </c>
      <c r="D33" s="31">
        <v>1267967.23</v>
      </c>
      <c r="E33" s="31">
        <v>1835350</v>
      </c>
      <c r="F33" s="31">
        <v>976300</v>
      </c>
      <c r="G33" s="31">
        <v>599999.9</v>
      </c>
      <c r="H33" s="32">
        <f t="shared" si="1"/>
        <v>32.691306835208543</v>
      </c>
      <c r="I33" s="32">
        <f t="shared" si="2"/>
        <v>61.456509269691693</v>
      </c>
      <c r="J33" s="33">
        <f t="shared" si="7"/>
        <v>-667967.32999999996</v>
      </c>
      <c r="K33" s="34">
        <f t="shared" si="4"/>
        <v>47.319827027390929</v>
      </c>
    </row>
    <row r="34" spans="1:11" s="1" customFormat="1" ht="41.4" x14ac:dyDescent="0.3">
      <c r="A34" s="49">
        <v>2111</v>
      </c>
      <c r="B34" s="48">
        <v>2111</v>
      </c>
      <c r="C34" s="30" t="s">
        <v>54</v>
      </c>
      <c r="D34" s="31">
        <v>69527.66</v>
      </c>
      <c r="E34" s="31">
        <v>893000</v>
      </c>
      <c r="F34" s="31">
        <v>453000</v>
      </c>
      <c r="G34" s="31">
        <v>18250</v>
      </c>
      <c r="H34" s="32">
        <f t="shared" si="1"/>
        <v>2.0436730123180293</v>
      </c>
      <c r="I34" s="32">
        <f t="shared" si="2"/>
        <v>4.0286975717439288</v>
      </c>
      <c r="J34" s="33">
        <f t="shared" si="7"/>
        <v>-51277.66</v>
      </c>
      <c r="K34" s="34">
        <f t="shared" si="4"/>
        <v>26.248546262020035</v>
      </c>
    </row>
    <row r="35" spans="1:11" s="1" customFormat="1" ht="27.6" x14ac:dyDescent="0.3">
      <c r="A35" s="59">
        <v>2144</v>
      </c>
      <c r="B35" s="51">
        <v>2144</v>
      </c>
      <c r="C35" s="30" t="s">
        <v>55</v>
      </c>
      <c r="D35" s="53">
        <v>222677.3</v>
      </c>
      <c r="E35" s="53">
        <v>0</v>
      </c>
      <c r="F35" s="53">
        <v>0</v>
      </c>
      <c r="G35" s="53">
        <v>0</v>
      </c>
      <c r="H35" s="32" t="e">
        <f t="shared" si="1"/>
        <v>#DIV/0!</v>
      </c>
      <c r="I35" s="32" t="e">
        <f t="shared" si="2"/>
        <v>#DIV/0!</v>
      </c>
      <c r="J35" s="33">
        <f t="shared" si="7"/>
        <v>-222677.3</v>
      </c>
      <c r="K35" s="34">
        <f t="shared" si="4"/>
        <v>0</v>
      </c>
    </row>
    <row r="36" spans="1:11" s="55" customFormat="1" x14ac:dyDescent="0.3">
      <c r="A36" s="60">
        <v>3000</v>
      </c>
      <c r="B36" s="61"/>
      <c r="C36" s="62" t="s">
        <v>56</v>
      </c>
      <c r="D36" s="63">
        <f>SUM(D37:D45)</f>
        <v>3154870.58</v>
      </c>
      <c r="E36" s="63">
        <f>SUM(E37:E45)</f>
        <v>14449216</v>
      </c>
      <c r="F36" s="63">
        <f>SUM(F37:F45)</f>
        <v>5144440</v>
      </c>
      <c r="G36" s="63">
        <f>SUM(G37:G45)</f>
        <v>2715954.58</v>
      </c>
      <c r="H36" s="64">
        <f t="shared" si="1"/>
        <v>18.796553252439441</v>
      </c>
      <c r="I36" s="64">
        <f t="shared" si="2"/>
        <v>52.793979130867498</v>
      </c>
      <c r="J36" s="65">
        <f t="shared" si="3"/>
        <v>-438916</v>
      </c>
      <c r="K36" s="66">
        <f t="shared" si="4"/>
        <v>86.087670195333345</v>
      </c>
    </row>
    <row r="37" spans="1:11" s="55" customFormat="1" ht="27.6" x14ac:dyDescent="0.3">
      <c r="A37" s="49">
        <v>3032</v>
      </c>
      <c r="B37" s="67">
        <v>3032</v>
      </c>
      <c r="C37" s="30" t="s">
        <v>57</v>
      </c>
      <c r="D37" s="31">
        <v>0</v>
      </c>
      <c r="E37" s="31">
        <v>150000</v>
      </c>
      <c r="F37" s="31">
        <v>42000</v>
      </c>
      <c r="G37" s="31">
        <v>0</v>
      </c>
      <c r="H37" s="32">
        <f t="shared" si="1"/>
        <v>0</v>
      </c>
      <c r="I37" s="32">
        <f t="shared" si="2"/>
        <v>0</v>
      </c>
      <c r="J37" s="26">
        <f t="shared" si="3"/>
        <v>0</v>
      </c>
      <c r="K37" s="27" t="e">
        <f t="shared" si="4"/>
        <v>#DIV/0!</v>
      </c>
    </row>
    <row r="38" spans="1:11" s="55" customFormat="1" ht="27.6" x14ac:dyDescent="0.3">
      <c r="A38" s="49">
        <v>3035</v>
      </c>
      <c r="B38" s="67">
        <v>3035</v>
      </c>
      <c r="C38" s="30" t="s">
        <v>58</v>
      </c>
      <c r="D38" s="31">
        <v>0</v>
      </c>
      <c r="E38" s="31">
        <v>30000</v>
      </c>
      <c r="F38" s="31">
        <v>7500</v>
      </c>
      <c r="G38" s="31">
        <v>0</v>
      </c>
      <c r="H38" s="32">
        <f t="shared" si="1"/>
        <v>0</v>
      </c>
      <c r="I38" s="32">
        <f t="shared" si="2"/>
        <v>0</v>
      </c>
      <c r="J38" s="26">
        <f t="shared" si="3"/>
        <v>0</v>
      </c>
      <c r="K38" s="27" t="e">
        <f t="shared" si="4"/>
        <v>#DIV/0!</v>
      </c>
    </row>
    <row r="39" spans="1:11" s="55" customFormat="1" ht="27.6" x14ac:dyDescent="0.3">
      <c r="A39" s="49">
        <v>3050</v>
      </c>
      <c r="B39" s="67">
        <v>3050</v>
      </c>
      <c r="C39" s="30" t="s">
        <v>59</v>
      </c>
      <c r="D39" s="31">
        <v>0</v>
      </c>
      <c r="E39" s="31">
        <v>39400</v>
      </c>
      <c r="F39" s="31">
        <v>9100</v>
      </c>
      <c r="G39" s="31">
        <v>0</v>
      </c>
      <c r="H39" s="32">
        <f t="shared" si="1"/>
        <v>0</v>
      </c>
      <c r="I39" s="32">
        <f t="shared" si="2"/>
        <v>0</v>
      </c>
      <c r="J39" s="26">
        <f t="shared" si="3"/>
        <v>0</v>
      </c>
      <c r="K39" s="27" t="e">
        <f t="shared" si="4"/>
        <v>#DIV/0!</v>
      </c>
    </row>
    <row r="40" spans="1:11" ht="55.2" x14ac:dyDescent="0.3">
      <c r="A40" s="45" t="s">
        <v>60</v>
      </c>
      <c r="B40" s="68">
        <v>3104</v>
      </c>
      <c r="C40" s="23" t="s">
        <v>61</v>
      </c>
      <c r="D40" s="24">
        <v>2430681.64</v>
      </c>
      <c r="E40" s="24">
        <v>11145816</v>
      </c>
      <c r="F40" s="24">
        <v>3565500</v>
      </c>
      <c r="G40" s="24">
        <v>1755977.82</v>
      </c>
      <c r="H40" s="32">
        <f t="shared" si="1"/>
        <v>15.754591857608272</v>
      </c>
      <c r="I40" s="32">
        <f t="shared" si="2"/>
        <v>49.249132519983178</v>
      </c>
      <c r="J40" s="26">
        <f t="shared" si="3"/>
        <v>-674703.82000000007</v>
      </c>
      <c r="K40" s="27">
        <f t="shared" si="4"/>
        <v>72.242197048890361</v>
      </c>
    </row>
    <row r="41" spans="1:11" ht="27.6" x14ac:dyDescent="0.3">
      <c r="A41" s="49" t="s">
        <v>62</v>
      </c>
      <c r="B41" s="48">
        <v>3121</v>
      </c>
      <c r="C41" s="30" t="s">
        <v>63</v>
      </c>
      <c r="D41" s="31">
        <v>464809.35</v>
      </c>
      <c r="E41" s="31">
        <v>1900000</v>
      </c>
      <c r="F41" s="31">
        <v>667840</v>
      </c>
      <c r="G41" s="31">
        <v>449039.53</v>
      </c>
      <c r="H41" s="32">
        <f t="shared" si="1"/>
        <v>23.633659473684212</v>
      </c>
      <c r="I41" s="32">
        <f t="shared" si="2"/>
        <v>67.23759133924294</v>
      </c>
      <c r="J41" s="33">
        <f t="shared" si="3"/>
        <v>-15769.819999999949</v>
      </c>
      <c r="K41" s="27">
        <f t="shared" si="4"/>
        <v>96.607249832646445</v>
      </c>
    </row>
    <row r="42" spans="1:11" s="1" customFormat="1" ht="55.2" x14ac:dyDescent="0.3">
      <c r="A42" s="47">
        <v>3160</v>
      </c>
      <c r="B42" s="69">
        <v>3160</v>
      </c>
      <c r="C42" s="30" t="s">
        <v>64</v>
      </c>
      <c r="D42" s="38">
        <v>0</v>
      </c>
      <c r="E42" s="38">
        <v>200000</v>
      </c>
      <c r="F42" s="38">
        <v>50000</v>
      </c>
      <c r="G42" s="38">
        <v>22621.18</v>
      </c>
      <c r="H42" s="32">
        <f t="shared" si="1"/>
        <v>11.310589999999999</v>
      </c>
      <c r="I42" s="32">
        <f t="shared" si="2"/>
        <v>45.242359999999998</v>
      </c>
      <c r="J42" s="33">
        <f t="shared" si="3"/>
        <v>22621.18</v>
      </c>
      <c r="K42" s="27" t="e">
        <f t="shared" si="4"/>
        <v>#DIV/0!</v>
      </c>
    </row>
    <row r="43" spans="1:11" s="1" customFormat="1" ht="55.2" x14ac:dyDescent="0.3">
      <c r="A43" s="47">
        <v>3180</v>
      </c>
      <c r="B43" s="69">
        <v>3180</v>
      </c>
      <c r="C43" s="30" t="s">
        <v>65</v>
      </c>
      <c r="D43" s="38">
        <v>61052.28</v>
      </c>
      <c r="E43" s="38">
        <v>150000</v>
      </c>
      <c r="F43" s="38">
        <v>39000</v>
      </c>
      <c r="G43" s="38">
        <v>7000</v>
      </c>
      <c r="H43" s="32">
        <f t="shared" si="1"/>
        <v>4.666666666666667</v>
      </c>
      <c r="I43" s="32">
        <f t="shared" si="2"/>
        <v>17.948717948717949</v>
      </c>
      <c r="J43" s="33">
        <f t="shared" si="3"/>
        <v>-54052.28</v>
      </c>
      <c r="K43" s="27">
        <f t="shared" si="4"/>
        <v>11.465583267324332</v>
      </c>
    </row>
    <row r="44" spans="1:11" s="1" customFormat="1" ht="41.4" x14ac:dyDescent="0.3">
      <c r="A44" s="47">
        <v>3192</v>
      </c>
      <c r="B44" s="69">
        <v>3192</v>
      </c>
      <c r="C44" s="30" t="s">
        <v>66</v>
      </c>
      <c r="D44" s="38">
        <v>6797.31</v>
      </c>
      <c r="E44" s="38">
        <v>103000</v>
      </c>
      <c r="F44" s="38">
        <v>33000</v>
      </c>
      <c r="G44" s="38">
        <v>18196.05</v>
      </c>
      <c r="H44" s="32">
        <f t="shared" si="1"/>
        <v>17.666067961165048</v>
      </c>
      <c r="I44" s="32">
        <f t="shared" si="2"/>
        <v>55.139545454545456</v>
      </c>
      <c r="J44" s="33">
        <f t="shared" si="3"/>
        <v>11398.739999999998</v>
      </c>
      <c r="K44" s="27">
        <f t="shared" si="4"/>
        <v>267.69486752847814</v>
      </c>
    </row>
    <row r="45" spans="1:11" ht="27.6" x14ac:dyDescent="0.3">
      <c r="A45" s="47" t="s">
        <v>67</v>
      </c>
      <c r="B45" s="69">
        <v>3242</v>
      </c>
      <c r="C45" s="37" t="s">
        <v>68</v>
      </c>
      <c r="D45" s="38">
        <v>191530</v>
      </c>
      <c r="E45" s="38">
        <v>731000</v>
      </c>
      <c r="F45" s="38">
        <v>730500</v>
      </c>
      <c r="G45" s="38">
        <v>463120</v>
      </c>
      <c r="H45" s="32">
        <f t="shared" si="1"/>
        <v>63.354309165526679</v>
      </c>
      <c r="I45" s="32">
        <f t="shared" si="2"/>
        <v>63.397672826830942</v>
      </c>
      <c r="J45" s="33">
        <f t="shared" si="3"/>
        <v>271590</v>
      </c>
      <c r="K45" s="41">
        <f t="shared" si="4"/>
        <v>241.80024017125254</v>
      </c>
    </row>
    <row r="46" spans="1:11" s="55" customFormat="1" x14ac:dyDescent="0.3">
      <c r="A46" s="42">
        <v>4000</v>
      </c>
      <c r="B46" s="43"/>
      <c r="C46" s="16" t="s">
        <v>69</v>
      </c>
      <c r="D46" s="56">
        <f>SUM(D47:D51)</f>
        <v>3783269.81</v>
      </c>
      <c r="E46" s="56">
        <f>SUM(E47:E51)</f>
        <v>17382674</v>
      </c>
      <c r="F46" s="56">
        <f t="shared" ref="F46:G46" si="8">SUM(F47:F51)</f>
        <v>7270950</v>
      </c>
      <c r="G46" s="56">
        <f t="shared" si="8"/>
        <v>3808026.46</v>
      </c>
      <c r="H46" s="18">
        <f t="shared" si="1"/>
        <v>21.90702339582506</v>
      </c>
      <c r="I46" s="18">
        <f t="shared" si="2"/>
        <v>52.373162516589986</v>
      </c>
      <c r="J46" s="19">
        <f t="shared" si="3"/>
        <v>24756.649999999907</v>
      </c>
      <c r="K46" s="20">
        <f t="shared" si="4"/>
        <v>100.65437178005551</v>
      </c>
    </row>
    <row r="47" spans="1:11" x14ac:dyDescent="0.3">
      <c r="A47" s="21" t="s">
        <v>70</v>
      </c>
      <c r="B47" s="46">
        <v>4030</v>
      </c>
      <c r="C47" s="23" t="s">
        <v>71</v>
      </c>
      <c r="D47" s="24">
        <v>1015963.86</v>
      </c>
      <c r="E47" s="24">
        <v>4431680</v>
      </c>
      <c r="F47" s="24">
        <v>1624100</v>
      </c>
      <c r="G47" s="24">
        <v>1051720.42</v>
      </c>
      <c r="H47" s="25">
        <f t="shared" si="1"/>
        <v>23.731867373095529</v>
      </c>
      <c r="I47" s="25">
        <f t="shared" si="2"/>
        <v>64.757122098392955</v>
      </c>
      <c r="J47" s="26">
        <f t="shared" si="3"/>
        <v>35756.559999999939</v>
      </c>
      <c r="K47" s="27">
        <f t="shared" si="4"/>
        <v>103.51947164734776</v>
      </c>
    </row>
    <row r="48" spans="1:11" x14ac:dyDescent="0.3">
      <c r="A48" s="28" t="s">
        <v>72</v>
      </c>
      <c r="B48" s="48">
        <v>4040</v>
      </c>
      <c r="C48" s="30" t="s">
        <v>73</v>
      </c>
      <c r="D48" s="31">
        <v>137004.82</v>
      </c>
      <c r="E48" s="31">
        <v>570794</v>
      </c>
      <c r="F48" s="31">
        <v>241500</v>
      </c>
      <c r="G48" s="31">
        <v>135068.62</v>
      </c>
      <c r="H48" s="32">
        <f t="shared" si="1"/>
        <v>23.66328657974681</v>
      </c>
      <c r="I48" s="32">
        <f t="shared" si="2"/>
        <v>55.929035196687373</v>
      </c>
      <c r="J48" s="33">
        <f t="shared" si="3"/>
        <v>-1936.2000000000116</v>
      </c>
      <c r="K48" s="34">
        <f t="shared" si="4"/>
        <v>98.586765049579995</v>
      </c>
    </row>
    <row r="49" spans="1:11" ht="27.6" x14ac:dyDescent="0.3">
      <c r="A49" s="28" t="s">
        <v>74</v>
      </c>
      <c r="B49" s="48">
        <v>4060</v>
      </c>
      <c r="C49" s="30" t="s">
        <v>75</v>
      </c>
      <c r="D49" s="31">
        <v>2332302.56</v>
      </c>
      <c r="E49" s="31">
        <v>10237950</v>
      </c>
      <c r="F49" s="31">
        <v>4750950</v>
      </c>
      <c r="G49" s="31">
        <v>2365773.17</v>
      </c>
      <c r="H49" s="32">
        <f t="shared" si="1"/>
        <v>23.107879702479501</v>
      </c>
      <c r="I49" s="32">
        <f t="shared" si="2"/>
        <v>49.795791789010622</v>
      </c>
      <c r="J49" s="33">
        <f t="shared" si="3"/>
        <v>33470.60999999987</v>
      </c>
      <c r="K49" s="34">
        <f t="shared" si="4"/>
        <v>101.43508867906057</v>
      </c>
    </row>
    <row r="50" spans="1:11" ht="27.6" x14ac:dyDescent="0.3">
      <c r="A50" s="28" t="s">
        <v>76</v>
      </c>
      <c r="B50" s="48">
        <v>4081</v>
      </c>
      <c r="C50" s="30" t="s">
        <v>77</v>
      </c>
      <c r="D50" s="31">
        <v>238129.57</v>
      </c>
      <c r="E50" s="31">
        <v>1125120</v>
      </c>
      <c r="F50" s="31">
        <v>369400</v>
      </c>
      <c r="G50" s="31">
        <v>205734.25</v>
      </c>
      <c r="H50" s="32">
        <f t="shared" si="1"/>
        <v>18.2855384314562</v>
      </c>
      <c r="I50" s="32">
        <f t="shared" si="2"/>
        <v>55.694166215484564</v>
      </c>
      <c r="J50" s="33">
        <f t="shared" si="3"/>
        <v>-32395.320000000007</v>
      </c>
      <c r="K50" s="34">
        <f t="shared" si="4"/>
        <v>86.395927225669624</v>
      </c>
    </row>
    <row r="51" spans="1:11" x14ac:dyDescent="0.3">
      <c r="A51" s="35" t="s">
        <v>78</v>
      </c>
      <c r="B51" s="69">
        <v>4082</v>
      </c>
      <c r="C51" s="37" t="s">
        <v>79</v>
      </c>
      <c r="D51" s="38">
        <v>59869</v>
      </c>
      <c r="E51" s="38">
        <v>1017130</v>
      </c>
      <c r="F51" s="38">
        <v>285000</v>
      </c>
      <c r="G51" s="38">
        <v>49730</v>
      </c>
      <c r="H51" s="39">
        <f t="shared" si="1"/>
        <v>4.8892471955403929</v>
      </c>
      <c r="I51" s="39">
        <f t="shared" si="2"/>
        <v>17.449122807017545</v>
      </c>
      <c r="J51" s="40">
        <f t="shared" si="3"/>
        <v>-10139</v>
      </c>
      <c r="K51" s="41">
        <f t="shared" si="4"/>
        <v>83.064691242546232</v>
      </c>
    </row>
    <row r="52" spans="1:11" s="55" customFormat="1" x14ac:dyDescent="0.3">
      <c r="A52" s="42">
        <v>5000</v>
      </c>
      <c r="B52" s="43"/>
      <c r="C52" s="16" t="s">
        <v>80</v>
      </c>
      <c r="D52" s="56">
        <f>SUM(D53:D55)</f>
        <v>413006.77</v>
      </c>
      <c r="E52" s="56">
        <f>SUM(E53:E55)</f>
        <v>2641682</v>
      </c>
      <c r="F52" s="56">
        <f t="shared" ref="F52:G52" si="9">SUM(F53:F55)</f>
        <v>888120</v>
      </c>
      <c r="G52" s="56">
        <f t="shared" si="9"/>
        <v>304768.69</v>
      </c>
      <c r="H52" s="18">
        <f t="shared" si="1"/>
        <v>11.536918145333162</v>
      </c>
      <c r="I52" s="18">
        <f t="shared" si="2"/>
        <v>34.316161104355267</v>
      </c>
      <c r="J52" s="19">
        <f t="shared" si="3"/>
        <v>-108238.08000000002</v>
      </c>
      <c r="K52" s="20">
        <f t="shared" si="4"/>
        <v>73.792662042803798</v>
      </c>
    </row>
    <row r="53" spans="1:11" ht="27.6" x14ac:dyDescent="0.3">
      <c r="A53" s="21" t="s">
        <v>81</v>
      </c>
      <c r="B53" s="46">
        <v>5011</v>
      </c>
      <c r="C53" s="23" t="s">
        <v>82</v>
      </c>
      <c r="D53" s="24">
        <v>2705.2</v>
      </c>
      <c r="E53" s="24">
        <v>75000</v>
      </c>
      <c r="F53" s="24">
        <v>16000</v>
      </c>
      <c r="G53" s="24">
        <v>6101.5</v>
      </c>
      <c r="H53" s="25">
        <f t="shared" si="1"/>
        <v>8.1353333333333335</v>
      </c>
      <c r="I53" s="25">
        <f t="shared" si="2"/>
        <v>38.134374999999999</v>
      </c>
      <c r="J53" s="26">
        <f t="shared" si="3"/>
        <v>3396.3</v>
      </c>
      <c r="K53" s="27">
        <f t="shared" si="4"/>
        <v>225.54709448469615</v>
      </c>
    </row>
    <row r="54" spans="1:11" ht="27.6" x14ac:dyDescent="0.3">
      <c r="A54" s="28" t="s">
        <v>83</v>
      </c>
      <c r="B54" s="48">
        <v>5012</v>
      </c>
      <c r="C54" s="30" t="s">
        <v>84</v>
      </c>
      <c r="D54" s="31">
        <v>0</v>
      </c>
      <c r="E54" s="31">
        <v>70000</v>
      </c>
      <c r="F54" s="31">
        <v>18000</v>
      </c>
      <c r="G54" s="31">
        <v>2773.39</v>
      </c>
      <c r="H54" s="32">
        <f t="shared" si="1"/>
        <v>3.9619857142857144</v>
      </c>
      <c r="I54" s="32">
        <f t="shared" si="2"/>
        <v>15.407722222222223</v>
      </c>
      <c r="J54" s="33">
        <f t="shared" si="3"/>
        <v>2773.39</v>
      </c>
      <c r="K54" s="34" t="e">
        <f t="shared" si="4"/>
        <v>#DIV/0!</v>
      </c>
    </row>
    <row r="55" spans="1:11" ht="27.6" x14ac:dyDescent="0.3">
      <c r="A55" s="35" t="s">
        <v>85</v>
      </c>
      <c r="B55" s="69">
        <v>5031</v>
      </c>
      <c r="C55" s="37" t="s">
        <v>86</v>
      </c>
      <c r="D55" s="38">
        <v>410301.57</v>
      </c>
      <c r="E55" s="38">
        <v>2496682</v>
      </c>
      <c r="F55" s="38">
        <v>854120</v>
      </c>
      <c r="G55" s="38">
        <v>295893.8</v>
      </c>
      <c r="H55" s="39">
        <f t="shared" si="1"/>
        <v>11.851481285962731</v>
      </c>
      <c r="I55" s="39">
        <f t="shared" si="2"/>
        <v>34.643118063035637</v>
      </c>
      <c r="J55" s="40">
        <f t="shared" si="3"/>
        <v>-114407.77000000002</v>
      </c>
      <c r="K55" s="41">
        <f t="shared" si="4"/>
        <v>72.11617542677206</v>
      </c>
    </row>
    <row r="56" spans="1:11" s="55" customFormat="1" x14ac:dyDescent="0.3">
      <c r="A56" s="42">
        <v>6000</v>
      </c>
      <c r="B56" s="43"/>
      <c r="C56" s="16" t="s">
        <v>87</v>
      </c>
      <c r="D56" s="56">
        <f>SUM(D57:D61)</f>
        <v>1933347.3399999999</v>
      </c>
      <c r="E56" s="56">
        <f>SUM(E57:E62)</f>
        <v>11166784</v>
      </c>
      <c r="F56" s="56">
        <f>SUM(F57:F62)</f>
        <v>3643334</v>
      </c>
      <c r="G56" s="56">
        <f>SUM(G57:G62)</f>
        <v>1613429.35</v>
      </c>
      <c r="H56" s="18">
        <f t="shared" si="1"/>
        <v>14.44846922802483</v>
      </c>
      <c r="I56" s="18">
        <f t="shared" si="2"/>
        <v>44.284420533500359</v>
      </c>
      <c r="J56" s="19">
        <f t="shared" si="3"/>
        <v>-319917.98999999976</v>
      </c>
      <c r="K56" s="20">
        <f t="shared" si="4"/>
        <v>83.452637641408003</v>
      </c>
    </row>
    <row r="57" spans="1:11" ht="27.6" hidden="1" x14ac:dyDescent="0.3">
      <c r="A57" s="21" t="s">
        <v>88</v>
      </c>
      <c r="B57" s="46">
        <v>6016</v>
      </c>
      <c r="C57" s="23" t="s">
        <v>89</v>
      </c>
      <c r="D57" s="24">
        <v>0</v>
      </c>
      <c r="E57" s="24">
        <v>0</v>
      </c>
      <c r="F57" s="24">
        <v>0</v>
      </c>
      <c r="G57" s="24">
        <v>0</v>
      </c>
      <c r="H57" s="25" t="e">
        <f t="shared" si="1"/>
        <v>#DIV/0!</v>
      </c>
      <c r="I57" s="25" t="e">
        <f t="shared" si="2"/>
        <v>#DIV/0!</v>
      </c>
      <c r="J57" s="26">
        <f t="shared" si="3"/>
        <v>0</v>
      </c>
      <c r="K57" s="34"/>
    </row>
    <row r="58" spans="1:11" ht="41.4" x14ac:dyDescent="0.3">
      <c r="A58" s="28" t="s">
        <v>90</v>
      </c>
      <c r="B58" s="48">
        <v>6020</v>
      </c>
      <c r="C58" s="30" t="s">
        <v>91</v>
      </c>
      <c r="D58" s="31">
        <v>1398728.68</v>
      </c>
      <c r="E58" s="31">
        <v>5052100</v>
      </c>
      <c r="F58" s="31">
        <v>1900000</v>
      </c>
      <c r="G58" s="31">
        <v>1327637.49</v>
      </c>
      <c r="H58" s="32">
        <f t="shared" si="1"/>
        <v>26.278923417984601</v>
      </c>
      <c r="I58" s="32">
        <f t="shared" si="2"/>
        <v>69.875657368421045</v>
      </c>
      <c r="J58" s="33">
        <f t="shared" si="3"/>
        <v>-71091.189999999944</v>
      </c>
      <c r="K58" s="34">
        <f t="shared" si="4"/>
        <v>94.917442459248065</v>
      </c>
    </row>
    <row r="59" spans="1:11" x14ac:dyDescent="0.3">
      <c r="A59" s="28" t="s">
        <v>92</v>
      </c>
      <c r="B59" s="48">
        <v>6030</v>
      </c>
      <c r="C59" s="30" t="s">
        <v>93</v>
      </c>
      <c r="D59" s="31">
        <v>363754.92</v>
      </c>
      <c r="E59" s="31">
        <v>3689400</v>
      </c>
      <c r="F59" s="31">
        <v>1090550</v>
      </c>
      <c r="G59" s="31">
        <v>111271.06</v>
      </c>
      <c r="H59" s="32">
        <f t="shared" si="1"/>
        <v>3.0159662817802348</v>
      </c>
      <c r="I59" s="32">
        <f t="shared" si="2"/>
        <v>10.203205721883453</v>
      </c>
      <c r="J59" s="33">
        <f t="shared" si="3"/>
        <v>-252483.86</v>
      </c>
      <c r="K59" s="34">
        <f t="shared" si="4"/>
        <v>30.589568383020083</v>
      </c>
    </row>
    <row r="60" spans="1:11" x14ac:dyDescent="0.3">
      <c r="A60" s="28" t="s">
        <v>94</v>
      </c>
      <c r="B60" s="48">
        <v>6040</v>
      </c>
      <c r="C60" s="30" t="s">
        <v>95</v>
      </c>
      <c r="D60" s="31">
        <v>9000</v>
      </c>
      <c r="E60" s="31">
        <v>365284</v>
      </c>
      <c r="F60" s="31">
        <v>27784</v>
      </c>
      <c r="G60" s="31">
        <v>0</v>
      </c>
      <c r="H60" s="32">
        <f t="shared" si="1"/>
        <v>0</v>
      </c>
      <c r="I60" s="32">
        <f t="shared" si="2"/>
        <v>0</v>
      </c>
      <c r="J60" s="33">
        <f t="shared" si="3"/>
        <v>-9000</v>
      </c>
      <c r="K60" s="34">
        <f t="shared" si="4"/>
        <v>0</v>
      </c>
    </row>
    <row r="61" spans="1:11" ht="69" x14ac:dyDescent="0.3">
      <c r="A61" s="28" t="s">
        <v>96</v>
      </c>
      <c r="B61" s="48">
        <v>6071</v>
      </c>
      <c r="C61" s="30" t="s">
        <v>97</v>
      </c>
      <c r="D61" s="31">
        <v>161863.74</v>
      </c>
      <c r="E61" s="31">
        <v>2000000</v>
      </c>
      <c r="F61" s="31">
        <v>610000</v>
      </c>
      <c r="G61" s="31">
        <v>174520.8</v>
      </c>
      <c r="H61" s="32">
        <f t="shared" si="1"/>
        <v>8.7260399999999994</v>
      </c>
      <c r="I61" s="32">
        <f t="shared" si="2"/>
        <v>28.60996721311475</v>
      </c>
      <c r="J61" s="33">
        <f t="shared" si="3"/>
        <v>12657.059999999998</v>
      </c>
      <c r="K61" s="34">
        <f t="shared" si="4"/>
        <v>107.81957713321093</v>
      </c>
    </row>
    <row r="62" spans="1:11" ht="27.6" x14ac:dyDescent="0.3">
      <c r="A62" s="35" t="s">
        <v>98</v>
      </c>
      <c r="B62" s="69">
        <v>6090</v>
      </c>
      <c r="C62" s="37" t="s">
        <v>99</v>
      </c>
      <c r="D62" s="38">
        <v>0</v>
      </c>
      <c r="E62" s="38">
        <v>60000</v>
      </c>
      <c r="F62" s="38">
        <v>15000</v>
      </c>
      <c r="G62" s="38">
        <v>0</v>
      </c>
      <c r="H62" s="39">
        <f t="shared" si="1"/>
        <v>0</v>
      </c>
      <c r="I62" s="39">
        <f t="shared" si="2"/>
        <v>0</v>
      </c>
      <c r="J62" s="40">
        <f t="shared" si="3"/>
        <v>0</v>
      </c>
      <c r="K62" s="34" t="e">
        <f t="shared" si="4"/>
        <v>#DIV/0!</v>
      </c>
    </row>
    <row r="63" spans="1:11" s="55" customFormat="1" x14ac:dyDescent="0.3">
      <c r="A63" s="42">
        <v>7000</v>
      </c>
      <c r="B63" s="43"/>
      <c r="C63" s="16" t="s">
        <v>100</v>
      </c>
      <c r="D63" s="56">
        <f>SUM(D64:D71)</f>
        <v>162280</v>
      </c>
      <c r="E63" s="56">
        <f>SUM(E64:E71)</f>
        <v>4880400</v>
      </c>
      <c r="F63" s="56">
        <f t="shared" ref="F63:G63" si="10">SUM(F64:F71)</f>
        <v>835400</v>
      </c>
      <c r="G63" s="56">
        <f t="shared" si="10"/>
        <v>24552</v>
      </c>
      <c r="H63" s="18">
        <f t="shared" si="1"/>
        <v>0.50307351856405214</v>
      </c>
      <c r="I63" s="18">
        <f t="shared" si="2"/>
        <v>2.9389514005266939</v>
      </c>
      <c r="J63" s="19">
        <f t="shared" si="3"/>
        <v>-137728</v>
      </c>
      <c r="K63" s="20">
        <f t="shared" si="4"/>
        <v>15.129405964998769</v>
      </c>
    </row>
    <row r="64" spans="1:11" x14ac:dyDescent="0.3">
      <c r="A64" s="21" t="s">
        <v>101</v>
      </c>
      <c r="B64" s="46">
        <v>7110</v>
      </c>
      <c r="C64" s="23" t="s">
        <v>102</v>
      </c>
      <c r="D64" s="24">
        <v>0</v>
      </c>
      <c r="E64" s="24">
        <v>0</v>
      </c>
      <c r="F64" s="24">
        <v>0</v>
      </c>
      <c r="G64" s="24">
        <v>0</v>
      </c>
      <c r="H64" s="25" t="e">
        <f t="shared" si="1"/>
        <v>#DIV/0!</v>
      </c>
      <c r="I64" s="25" t="e">
        <f t="shared" si="2"/>
        <v>#DIV/0!</v>
      </c>
      <c r="J64" s="26">
        <f t="shared" si="3"/>
        <v>0</v>
      </c>
      <c r="K64" s="34" t="e">
        <f t="shared" si="4"/>
        <v>#DIV/0!</v>
      </c>
    </row>
    <row r="65" spans="1:11" ht="27.6" x14ac:dyDescent="0.3">
      <c r="A65" s="45">
        <v>7350</v>
      </c>
      <c r="B65" s="68">
        <v>7350</v>
      </c>
      <c r="C65" s="23" t="s">
        <v>103</v>
      </c>
      <c r="D65" s="24">
        <v>8400</v>
      </c>
      <c r="E65" s="24">
        <v>850000</v>
      </c>
      <c r="F65" s="24">
        <v>250000</v>
      </c>
      <c r="G65" s="24">
        <v>0</v>
      </c>
      <c r="H65" s="25">
        <f t="shared" si="1"/>
        <v>0</v>
      </c>
      <c r="I65" s="25">
        <f t="shared" si="2"/>
        <v>0</v>
      </c>
      <c r="J65" s="26">
        <f t="shared" si="3"/>
        <v>-8400</v>
      </c>
      <c r="K65" s="34">
        <f t="shared" si="4"/>
        <v>0</v>
      </c>
    </row>
    <row r="66" spans="1:11" s="1" customFormat="1" ht="27.6" x14ac:dyDescent="0.3">
      <c r="A66" s="45"/>
      <c r="B66" s="68">
        <v>7351</v>
      </c>
      <c r="C66" s="23" t="s">
        <v>104</v>
      </c>
      <c r="D66" s="24"/>
      <c r="E66" s="24">
        <v>500000</v>
      </c>
      <c r="F66" s="24">
        <v>250000</v>
      </c>
      <c r="G66" s="24"/>
      <c r="H66" s="25">
        <f t="shared" si="1"/>
        <v>0</v>
      </c>
      <c r="I66" s="25">
        <f t="shared" si="2"/>
        <v>0</v>
      </c>
      <c r="J66" s="26">
        <f t="shared" si="3"/>
        <v>0</v>
      </c>
      <c r="K66" s="34" t="e">
        <f t="shared" si="4"/>
        <v>#DIV/0!</v>
      </c>
    </row>
    <row r="67" spans="1:11" s="1" customFormat="1" ht="25.5" customHeight="1" x14ac:dyDescent="0.3">
      <c r="A67" s="45"/>
      <c r="B67" s="68">
        <v>7390</v>
      </c>
      <c r="C67" s="23" t="s">
        <v>105</v>
      </c>
      <c r="D67" s="24"/>
      <c r="E67" s="24">
        <v>115400</v>
      </c>
      <c r="F67" s="24">
        <v>115400</v>
      </c>
      <c r="G67" s="24"/>
      <c r="H67" s="25">
        <f t="shared" si="1"/>
        <v>0</v>
      </c>
      <c r="I67" s="25">
        <f t="shared" si="2"/>
        <v>0</v>
      </c>
      <c r="J67" s="26">
        <f t="shared" si="3"/>
        <v>0</v>
      </c>
      <c r="K67" s="34" t="e">
        <f t="shared" si="4"/>
        <v>#DIV/0!</v>
      </c>
    </row>
    <row r="68" spans="1:11" x14ac:dyDescent="0.3">
      <c r="A68" s="28" t="s">
        <v>106</v>
      </c>
      <c r="B68" s="48">
        <v>7412</v>
      </c>
      <c r="C68" s="30" t="s">
        <v>107</v>
      </c>
      <c r="D68" s="31">
        <v>59980</v>
      </c>
      <c r="E68" s="31">
        <v>200000</v>
      </c>
      <c r="F68" s="31">
        <v>90000</v>
      </c>
      <c r="G68" s="31">
        <v>0</v>
      </c>
      <c r="H68" s="32">
        <f t="shared" si="1"/>
        <v>0</v>
      </c>
      <c r="I68" s="32">
        <f t="shared" si="2"/>
        <v>0</v>
      </c>
      <c r="J68" s="33">
        <f t="shared" si="3"/>
        <v>-59980</v>
      </c>
      <c r="K68" s="34">
        <f t="shared" si="4"/>
        <v>0</v>
      </c>
    </row>
    <row r="69" spans="1:11" ht="27.6" x14ac:dyDescent="0.3">
      <c r="A69" s="28" t="s">
        <v>108</v>
      </c>
      <c r="B69" s="48">
        <v>7461</v>
      </c>
      <c r="C69" s="30" t="s">
        <v>109</v>
      </c>
      <c r="D69" s="31">
        <v>93900</v>
      </c>
      <c r="E69" s="31">
        <v>3155000</v>
      </c>
      <c r="F69" s="31">
        <v>100000</v>
      </c>
      <c r="G69" s="31">
        <v>24552</v>
      </c>
      <c r="H69" s="32">
        <f t="shared" si="1"/>
        <v>0.77819334389857375</v>
      </c>
      <c r="I69" s="32">
        <f t="shared" si="2"/>
        <v>24.552</v>
      </c>
      <c r="J69" s="33">
        <f t="shared" si="3"/>
        <v>-69348</v>
      </c>
      <c r="K69" s="34">
        <f t="shared" si="4"/>
        <v>26.146964856230031</v>
      </c>
    </row>
    <row r="70" spans="1:11" x14ac:dyDescent="0.3">
      <c r="A70" s="28" t="s">
        <v>110</v>
      </c>
      <c r="B70" s="48">
        <v>7640</v>
      </c>
      <c r="C70" s="30" t="s">
        <v>111</v>
      </c>
      <c r="D70" s="31">
        <v>0</v>
      </c>
      <c r="E70" s="31">
        <v>0</v>
      </c>
      <c r="F70" s="31">
        <v>0</v>
      </c>
      <c r="G70" s="31">
        <v>0</v>
      </c>
      <c r="H70" s="32" t="e">
        <f t="shared" si="1"/>
        <v>#DIV/0!</v>
      </c>
      <c r="I70" s="32" t="e">
        <f t="shared" si="2"/>
        <v>#DIV/0!</v>
      </c>
      <c r="J70" s="33">
        <f t="shared" si="3"/>
        <v>0</v>
      </c>
      <c r="K70" s="34"/>
    </row>
    <row r="71" spans="1:11" ht="27.6" x14ac:dyDescent="0.3">
      <c r="A71" s="35" t="s">
        <v>112</v>
      </c>
      <c r="B71" s="69">
        <v>7680</v>
      </c>
      <c r="C71" s="37" t="s">
        <v>113</v>
      </c>
      <c r="D71" s="38">
        <v>0</v>
      </c>
      <c r="E71" s="38">
        <v>60000</v>
      </c>
      <c r="F71" s="38">
        <v>30000</v>
      </c>
      <c r="G71" s="38">
        <v>0</v>
      </c>
      <c r="H71" s="39">
        <f t="shared" si="1"/>
        <v>0</v>
      </c>
      <c r="I71" s="39">
        <f t="shared" si="2"/>
        <v>0</v>
      </c>
      <c r="J71" s="40">
        <f t="shared" si="3"/>
        <v>0</v>
      </c>
      <c r="K71" s="41"/>
    </row>
    <row r="72" spans="1:11" s="55" customFormat="1" x14ac:dyDescent="0.3">
      <c r="A72" s="42">
        <v>8000</v>
      </c>
      <c r="B72" s="43"/>
      <c r="C72" s="16" t="s">
        <v>114</v>
      </c>
      <c r="D72" s="56">
        <f>SUM(D73:D77)</f>
        <v>586734.01</v>
      </c>
      <c r="E72" s="56">
        <f>SUM(E73:E77)</f>
        <v>4953823</v>
      </c>
      <c r="F72" s="56">
        <f t="shared" ref="F72:G72" si="11">SUM(F73:F77)</f>
        <v>2057500</v>
      </c>
      <c r="G72" s="56">
        <f t="shared" si="11"/>
        <v>457716.13</v>
      </c>
      <c r="H72" s="18">
        <f t="shared" si="1"/>
        <v>9.2396545052174854</v>
      </c>
      <c r="I72" s="18">
        <f t="shared" si="2"/>
        <v>22.24622746051033</v>
      </c>
      <c r="J72" s="19">
        <f t="shared" si="3"/>
        <v>-129017.88</v>
      </c>
      <c r="K72" s="20">
        <f t="shared" si="4"/>
        <v>78.010840039765199</v>
      </c>
    </row>
    <row r="73" spans="1:11" ht="27.6" x14ac:dyDescent="0.3">
      <c r="A73" s="21" t="s">
        <v>115</v>
      </c>
      <c r="B73" s="46">
        <v>8110</v>
      </c>
      <c r="C73" s="23" t="s">
        <v>116</v>
      </c>
      <c r="D73" s="24">
        <v>0</v>
      </c>
      <c r="E73" s="24">
        <v>63000</v>
      </c>
      <c r="F73" s="24">
        <v>50000</v>
      </c>
      <c r="G73" s="24">
        <v>0</v>
      </c>
      <c r="H73" s="25">
        <f t="shared" si="1"/>
        <v>0</v>
      </c>
      <c r="I73" s="25">
        <f t="shared" si="2"/>
        <v>0</v>
      </c>
      <c r="J73" s="26">
        <f t="shared" si="3"/>
        <v>0</v>
      </c>
      <c r="K73" s="34"/>
    </row>
    <row r="74" spans="1:11" x14ac:dyDescent="0.3">
      <c r="A74" s="28" t="s">
        <v>117</v>
      </c>
      <c r="B74" s="48">
        <v>8130</v>
      </c>
      <c r="C74" s="30" t="s">
        <v>118</v>
      </c>
      <c r="D74" s="31">
        <v>586734.01</v>
      </c>
      <c r="E74" s="31">
        <v>3628123</v>
      </c>
      <c r="F74" s="31">
        <v>1312500</v>
      </c>
      <c r="G74" s="31">
        <v>457716.13</v>
      </c>
      <c r="H74" s="32">
        <f t="shared" si="1"/>
        <v>12.615783147374001</v>
      </c>
      <c r="I74" s="32">
        <f t="shared" si="2"/>
        <v>34.873609904761906</v>
      </c>
      <c r="J74" s="26">
        <f t="shared" si="3"/>
        <v>-129017.88</v>
      </c>
      <c r="K74" s="34">
        <f t="shared" si="4"/>
        <v>78.010840039765199</v>
      </c>
    </row>
    <row r="75" spans="1:11" s="1" customFormat="1" x14ac:dyDescent="0.3">
      <c r="A75" s="47">
        <v>8230</v>
      </c>
      <c r="B75" s="69">
        <v>8230</v>
      </c>
      <c r="C75" s="30" t="s">
        <v>119</v>
      </c>
      <c r="D75" s="38">
        <v>0</v>
      </c>
      <c r="E75" s="38">
        <v>45000</v>
      </c>
      <c r="F75" s="38">
        <v>45000</v>
      </c>
      <c r="G75" s="38">
        <v>0</v>
      </c>
      <c r="H75" s="39">
        <f t="shared" si="1"/>
        <v>0</v>
      </c>
      <c r="I75" s="39">
        <f t="shared" si="2"/>
        <v>0</v>
      </c>
      <c r="J75" s="26">
        <f t="shared" si="3"/>
        <v>0</v>
      </c>
      <c r="K75" s="34"/>
    </row>
    <row r="76" spans="1:11" s="1" customFormat="1" ht="27.6" x14ac:dyDescent="0.3">
      <c r="A76" s="47">
        <v>8330</v>
      </c>
      <c r="B76" s="69">
        <v>8330</v>
      </c>
      <c r="C76" s="30" t="s">
        <v>120</v>
      </c>
      <c r="D76" s="38">
        <v>0</v>
      </c>
      <c r="E76" s="38">
        <v>100000</v>
      </c>
      <c r="F76" s="38">
        <v>50000</v>
      </c>
      <c r="G76" s="38">
        <v>0</v>
      </c>
      <c r="H76" s="39">
        <f t="shared" si="1"/>
        <v>0</v>
      </c>
      <c r="I76" s="39">
        <f t="shared" si="2"/>
        <v>0</v>
      </c>
      <c r="J76" s="26">
        <f t="shared" si="3"/>
        <v>0</v>
      </c>
      <c r="K76" s="34"/>
    </row>
    <row r="77" spans="1:11" x14ac:dyDescent="0.3">
      <c r="A77" s="35" t="s">
        <v>121</v>
      </c>
      <c r="B77" s="69">
        <v>8710</v>
      </c>
      <c r="C77" s="37" t="s">
        <v>122</v>
      </c>
      <c r="D77" s="38">
        <v>0</v>
      </c>
      <c r="E77" s="38">
        <v>1117700</v>
      </c>
      <c r="F77" s="38">
        <v>600000</v>
      </c>
      <c r="G77" s="38">
        <v>0</v>
      </c>
      <c r="H77" s="39">
        <f t="shared" ref="H77:H125" si="12">G77/E77*100</f>
        <v>0</v>
      </c>
      <c r="I77" s="39">
        <f t="shared" ref="I77:I82" si="13">G77/F77*100</f>
        <v>0</v>
      </c>
      <c r="J77" s="26">
        <f t="shared" ref="J77:J125" si="14">G77-D77</f>
        <v>0</v>
      </c>
      <c r="K77" s="34"/>
    </row>
    <row r="78" spans="1:11" s="55" customFormat="1" x14ac:dyDescent="0.3">
      <c r="A78" s="42">
        <v>9000</v>
      </c>
      <c r="B78" s="43"/>
      <c r="C78" s="16" t="s">
        <v>123</v>
      </c>
      <c r="D78" s="56">
        <f>SUM(D79:D81)</f>
        <v>799262.31</v>
      </c>
      <c r="E78" s="56">
        <f>SUM(E79:E81)</f>
        <v>2600000</v>
      </c>
      <c r="F78" s="56">
        <f t="shared" ref="F78:G78" si="15">SUM(F79:F81)</f>
        <v>645000</v>
      </c>
      <c r="G78" s="56">
        <f t="shared" si="15"/>
        <v>430000</v>
      </c>
      <c r="H78" s="18">
        <f t="shared" si="12"/>
        <v>16.538461538461537</v>
      </c>
      <c r="I78" s="18">
        <f t="shared" si="13"/>
        <v>66.666666666666657</v>
      </c>
      <c r="J78" s="19">
        <f t="shared" si="14"/>
        <v>-369262.31000000006</v>
      </c>
      <c r="K78" s="20">
        <f t="shared" ref="K78:K125" si="16">G78/D78*100</f>
        <v>53.799609292223472</v>
      </c>
    </row>
    <row r="79" spans="1:11" ht="41.4" hidden="1" x14ac:dyDescent="0.3">
      <c r="A79" s="21" t="s">
        <v>124</v>
      </c>
      <c r="B79" s="46">
        <v>9410</v>
      </c>
      <c r="C79" s="23" t="s">
        <v>125</v>
      </c>
      <c r="D79" s="24">
        <v>0</v>
      </c>
      <c r="E79" s="24">
        <v>0</v>
      </c>
      <c r="F79" s="24">
        <v>0</v>
      </c>
      <c r="G79" s="24">
        <v>0</v>
      </c>
      <c r="H79" s="25"/>
      <c r="I79" s="25"/>
      <c r="J79" s="26">
        <f t="shared" si="14"/>
        <v>0</v>
      </c>
      <c r="K79" s="27" t="e">
        <f t="shared" si="16"/>
        <v>#DIV/0!</v>
      </c>
    </row>
    <row r="80" spans="1:11" x14ac:dyDescent="0.3">
      <c r="A80" s="28" t="s">
        <v>126</v>
      </c>
      <c r="B80" s="48">
        <v>9770</v>
      </c>
      <c r="C80" s="30" t="s">
        <v>127</v>
      </c>
      <c r="D80" s="31">
        <v>649262.31000000006</v>
      </c>
      <c r="E80" s="31">
        <v>2600000</v>
      </c>
      <c r="F80" s="31">
        <v>645000</v>
      </c>
      <c r="G80" s="31">
        <v>430000</v>
      </c>
      <c r="H80" s="32">
        <f t="shared" si="12"/>
        <v>16.538461538461537</v>
      </c>
      <c r="I80" s="32">
        <f t="shared" si="13"/>
        <v>66.666666666666657</v>
      </c>
      <c r="J80" s="33">
        <f t="shared" si="14"/>
        <v>-219262.31000000006</v>
      </c>
      <c r="K80" s="34">
        <f t="shared" si="16"/>
        <v>66.229009966711288</v>
      </c>
    </row>
    <row r="81" spans="1:11" s="1" customFormat="1" ht="41.4" x14ac:dyDescent="0.3">
      <c r="A81" s="59">
        <v>9800</v>
      </c>
      <c r="B81" s="51">
        <v>9800</v>
      </c>
      <c r="C81" s="23" t="s">
        <v>128</v>
      </c>
      <c r="D81" s="53">
        <v>150000</v>
      </c>
      <c r="E81" s="53">
        <v>0</v>
      </c>
      <c r="F81" s="53">
        <v>0</v>
      </c>
      <c r="G81" s="53">
        <v>0</v>
      </c>
      <c r="H81" s="54" t="e">
        <f t="shared" si="12"/>
        <v>#DIV/0!</v>
      </c>
      <c r="I81" s="54" t="e">
        <f t="shared" si="13"/>
        <v>#DIV/0!</v>
      </c>
      <c r="J81" s="33">
        <f t="shared" si="14"/>
        <v>-150000</v>
      </c>
      <c r="K81" s="34">
        <f t="shared" si="16"/>
        <v>0</v>
      </c>
    </row>
    <row r="82" spans="1:11" ht="15.6" x14ac:dyDescent="0.3">
      <c r="A82" s="70" t="s">
        <v>129</v>
      </c>
      <c r="B82" s="71"/>
      <c r="C82" s="72" t="s">
        <v>130</v>
      </c>
      <c r="D82" s="73">
        <f>D13+D17+D36+D46+D52+D56+D63+D72+D78+D32</f>
        <v>48590899.630000003</v>
      </c>
      <c r="E82" s="73">
        <f>E13+E17+E36+E46+E52+E56+E63+E72+E78+E32</f>
        <v>242434965</v>
      </c>
      <c r="F82" s="73">
        <f t="shared" ref="F82:G82" si="17">F13+F17+F36+F46+F52+F56+F63+F72+F78+F32</f>
        <v>74648468.659999996</v>
      </c>
      <c r="G82" s="73">
        <f t="shared" si="17"/>
        <v>39163888.670000002</v>
      </c>
      <c r="H82" s="74">
        <f t="shared" si="12"/>
        <v>16.154389557628374</v>
      </c>
      <c r="I82" s="74">
        <f t="shared" si="13"/>
        <v>52.464423414201619</v>
      </c>
      <c r="J82" s="75">
        <f t="shared" si="14"/>
        <v>-9427010.9600000009</v>
      </c>
      <c r="K82" s="76">
        <f t="shared" si="16"/>
        <v>80.599225303950192</v>
      </c>
    </row>
    <row r="83" spans="1:11" s="1" customFormat="1" ht="14.4" x14ac:dyDescent="0.3">
      <c r="A83" s="77"/>
      <c r="B83" s="78"/>
      <c r="C83" s="79" t="s">
        <v>131</v>
      </c>
      <c r="D83" s="80"/>
      <c r="E83" s="80"/>
      <c r="F83" s="80"/>
      <c r="G83" s="80"/>
      <c r="H83" s="81"/>
      <c r="I83" s="81"/>
      <c r="J83" s="82"/>
      <c r="K83" s="83"/>
    </row>
    <row r="84" spans="1:11" s="1" customFormat="1" ht="27.6" x14ac:dyDescent="0.3">
      <c r="A84" s="84">
        <v>8831</v>
      </c>
      <c r="B84" s="85">
        <v>8831</v>
      </c>
      <c r="C84" s="86" t="s">
        <v>132</v>
      </c>
      <c r="D84" s="87">
        <v>0</v>
      </c>
      <c r="E84" s="87">
        <v>225000</v>
      </c>
      <c r="F84" s="87">
        <v>56250</v>
      </c>
      <c r="G84" s="87">
        <v>0</v>
      </c>
      <c r="H84" s="88">
        <f t="shared" si="12"/>
        <v>0</v>
      </c>
      <c r="I84" s="88"/>
      <c r="J84" s="89">
        <f t="shared" si="14"/>
        <v>0</v>
      </c>
      <c r="K84" s="90"/>
    </row>
    <row r="85" spans="1:11" s="1" customFormat="1" ht="15.75" customHeight="1" x14ac:dyDescent="0.3">
      <c r="A85" s="91"/>
      <c r="B85" s="91"/>
      <c r="C85" s="92" t="s">
        <v>133</v>
      </c>
      <c r="D85" s="93"/>
      <c r="E85" s="93"/>
      <c r="F85" s="93"/>
      <c r="G85" s="94"/>
      <c r="H85" s="95"/>
      <c r="I85" s="95"/>
      <c r="J85" s="96"/>
      <c r="K85" s="97"/>
    </row>
    <row r="86" spans="1:11" s="1" customFormat="1" x14ac:dyDescent="0.3">
      <c r="A86" s="98">
        <v>200000</v>
      </c>
      <c r="B86" s="99">
        <v>200000</v>
      </c>
      <c r="C86" s="100" t="s">
        <v>134</v>
      </c>
      <c r="D86" s="101"/>
      <c r="E86" s="101">
        <f>E87</f>
        <v>36335</v>
      </c>
      <c r="F86" s="101"/>
      <c r="G86" s="101">
        <f>G87</f>
        <v>15284280.83</v>
      </c>
      <c r="H86" s="102">
        <f t="shared" si="12"/>
        <v>42064.898389982111</v>
      </c>
      <c r="I86" s="102"/>
      <c r="J86" s="103"/>
      <c r="K86" s="104"/>
    </row>
    <row r="87" spans="1:11" s="1" customFormat="1" x14ac:dyDescent="0.3">
      <c r="A87" s="105">
        <v>208000</v>
      </c>
      <c r="B87" s="106">
        <v>208000</v>
      </c>
      <c r="C87" s="107" t="s">
        <v>135</v>
      </c>
      <c r="D87" s="108"/>
      <c r="E87" s="108">
        <f>E88+E90</f>
        <v>36335</v>
      </c>
      <c r="F87" s="108"/>
      <c r="G87" s="108">
        <f>G88+G90</f>
        <v>15284280.83</v>
      </c>
      <c r="H87" s="109">
        <f t="shared" si="12"/>
        <v>42064.898389982111</v>
      </c>
      <c r="I87" s="109"/>
      <c r="J87" s="110"/>
      <c r="K87" s="111"/>
    </row>
    <row r="88" spans="1:11" s="1" customFormat="1" x14ac:dyDescent="0.3">
      <c r="A88" s="112">
        <v>208100</v>
      </c>
      <c r="B88" s="113">
        <v>208100</v>
      </c>
      <c r="C88" s="114" t="s">
        <v>136</v>
      </c>
      <c r="D88" s="115"/>
      <c r="E88" s="115">
        <v>6896480</v>
      </c>
      <c r="F88" s="115"/>
      <c r="G88" s="110">
        <v>16162482.210000001</v>
      </c>
      <c r="H88" s="109">
        <f t="shared" si="12"/>
        <v>234.35842937266548</v>
      </c>
      <c r="I88" s="109"/>
      <c r="J88" s="110"/>
      <c r="K88" s="111"/>
    </row>
    <row r="89" spans="1:11" s="1" customFormat="1" x14ac:dyDescent="0.3">
      <c r="A89" s="112"/>
      <c r="B89" s="113">
        <v>208200</v>
      </c>
      <c r="C89" s="114" t="s">
        <v>137</v>
      </c>
      <c r="D89" s="115"/>
      <c r="E89" s="115">
        <v>0</v>
      </c>
      <c r="F89" s="115"/>
      <c r="G89" s="110">
        <v>23994037.390000001</v>
      </c>
      <c r="H89" s="109"/>
      <c r="I89" s="109"/>
      <c r="J89" s="110"/>
      <c r="K89" s="111"/>
    </row>
    <row r="90" spans="1:11" s="1" customFormat="1" ht="27.6" x14ac:dyDescent="0.3">
      <c r="A90" s="112">
        <v>208400</v>
      </c>
      <c r="B90" s="113">
        <v>208400</v>
      </c>
      <c r="C90" s="114" t="s">
        <v>138</v>
      </c>
      <c r="D90" s="115"/>
      <c r="E90" s="115">
        <v>-6860145</v>
      </c>
      <c r="F90" s="115"/>
      <c r="G90" s="115">
        <v>-878201.38</v>
      </c>
      <c r="H90" s="109">
        <f t="shared" si="12"/>
        <v>12.801498802139022</v>
      </c>
      <c r="I90" s="109"/>
      <c r="J90" s="110"/>
      <c r="K90" s="111"/>
    </row>
    <row r="91" spans="1:11" s="1" customFormat="1" x14ac:dyDescent="0.3">
      <c r="A91" s="105">
        <v>600000</v>
      </c>
      <c r="B91" s="106">
        <v>600000</v>
      </c>
      <c r="C91" s="107" t="s">
        <v>139</v>
      </c>
      <c r="D91" s="108"/>
      <c r="E91" s="108">
        <f>E92</f>
        <v>36335</v>
      </c>
      <c r="F91" s="108"/>
      <c r="G91" s="108">
        <f>G92</f>
        <v>15284280.83</v>
      </c>
      <c r="H91" s="109">
        <f t="shared" si="12"/>
        <v>42064.898389982111</v>
      </c>
      <c r="I91" s="109"/>
      <c r="J91" s="110"/>
      <c r="K91" s="111"/>
    </row>
    <row r="92" spans="1:11" s="1" customFormat="1" x14ac:dyDescent="0.3">
      <c r="A92" s="105">
        <v>602000</v>
      </c>
      <c r="B92" s="106">
        <v>602000</v>
      </c>
      <c r="C92" s="107" t="s">
        <v>140</v>
      </c>
      <c r="D92" s="108"/>
      <c r="E92" s="108">
        <f>E93+E95</f>
        <v>36335</v>
      </c>
      <c r="F92" s="108"/>
      <c r="G92" s="108">
        <f>G93+G95</f>
        <v>15284280.83</v>
      </c>
      <c r="H92" s="109">
        <f t="shared" si="12"/>
        <v>42064.898389982111</v>
      </c>
      <c r="I92" s="109"/>
      <c r="J92" s="110"/>
      <c r="K92" s="111"/>
    </row>
    <row r="93" spans="1:11" s="1" customFormat="1" x14ac:dyDescent="0.3">
      <c r="A93" s="112">
        <v>602100</v>
      </c>
      <c r="B93" s="113">
        <v>602100</v>
      </c>
      <c r="C93" s="114" t="s">
        <v>136</v>
      </c>
      <c r="D93" s="115"/>
      <c r="E93" s="115">
        <v>6896480</v>
      </c>
      <c r="F93" s="115"/>
      <c r="G93" s="110">
        <v>16162482.210000001</v>
      </c>
      <c r="H93" s="109">
        <f t="shared" si="12"/>
        <v>234.35842937266548</v>
      </c>
      <c r="I93" s="109"/>
      <c r="J93" s="110"/>
      <c r="K93" s="111"/>
    </row>
    <row r="94" spans="1:11" s="1" customFormat="1" x14ac:dyDescent="0.3">
      <c r="A94" s="112"/>
      <c r="B94" s="113">
        <v>602200</v>
      </c>
      <c r="C94" s="114" t="s">
        <v>137</v>
      </c>
      <c r="D94" s="115"/>
      <c r="E94" s="115">
        <v>0</v>
      </c>
      <c r="F94" s="115"/>
      <c r="G94" s="110">
        <v>23994037.390000001</v>
      </c>
      <c r="H94" s="109"/>
      <c r="I94" s="109"/>
      <c r="J94" s="110"/>
      <c r="K94" s="111"/>
    </row>
    <row r="95" spans="1:11" s="1" customFormat="1" ht="27.6" x14ac:dyDescent="0.3">
      <c r="A95" s="112">
        <v>602400</v>
      </c>
      <c r="B95" s="113">
        <v>602400</v>
      </c>
      <c r="C95" s="114" t="s">
        <v>138</v>
      </c>
      <c r="D95" s="115"/>
      <c r="E95" s="115">
        <v>-6860145</v>
      </c>
      <c r="F95" s="115"/>
      <c r="G95" s="115">
        <v>-878201.38</v>
      </c>
      <c r="H95" s="109">
        <f t="shared" si="12"/>
        <v>12.801498802139022</v>
      </c>
      <c r="I95" s="109"/>
      <c r="J95" s="110"/>
      <c r="K95" s="111"/>
    </row>
    <row r="96" spans="1:11" s="1" customFormat="1" ht="28.5" customHeight="1" x14ac:dyDescent="0.3">
      <c r="A96" s="116"/>
      <c r="B96" s="117"/>
      <c r="C96" s="118" t="s">
        <v>141</v>
      </c>
      <c r="D96" s="119"/>
      <c r="E96" s="119"/>
      <c r="F96" s="119"/>
      <c r="G96" s="119"/>
      <c r="H96" s="120"/>
      <c r="I96" s="120"/>
      <c r="J96" s="121"/>
      <c r="K96" s="122"/>
    </row>
    <row r="97" spans="1:11" s="123" customFormat="1" x14ac:dyDescent="0.3">
      <c r="A97" s="14" t="s">
        <v>21</v>
      </c>
      <c r="B97" s="15"/>
      <c r="C97" s="16" t="s">
        <v>22</v>
      </c>
      <c r="D97" s="124">
        <f>D98+D99+D100</f>
        <v>77758</v>
      </c>
      <c r="E97" s="124">
        <f>E98+E99+E100</f>
        <v>796450</v>
      </c>
      <c r="F97" s="124">
        <f t="shared" ref="F97:G97" si="18">F98+F99+F100</f>
        <v>311612.5</v>
      </c>
      <c r="G97" s="124">
        <f t="shared" si="18"/>
        <v>646450</v>
      </c>
      <c r="H97" s="18">
        <f t="shared" si="12"/>
        <v>81.166426015443534</v>
      </c>
      <c r="I97" s="18"/>
      <c r="J97" s="19">
        <f t="shared" si="14"/>
        <v>568692</v>
      </c>
      <c r="K97" s="20">
        <f t="shared" si="16"/>
        <v>831.36140332827483</v>
      </c>
    </row>
    <row r="98" spans="1:11" ht="55.2" x14ac:dyDescent="0.3">
      <c r="A98" s="21" t="s">
        <v>23</v>
      </c>
      <c r="B98" s="22" t="s">
        <v>23</v>
      </c>
      <c r="C98" s="23" t="s">
        <v>24</v>
      </c>
      <c r="D98" s="24">
        <v>48558</v>
      </c>
      <c r="E98" s="24">
        <v>150000</v>
      </c>
      <c r="F98" s="24">
        <v>150000</v>
      </c>
      <c r="G98" s="24">
        <v>0</v>
      </c>
      <c r="H98" s="102">
        <f t="shared" si="12"/>
        <v>0</v>
      </c>
      <c r="I98" s="102"/>
      <c r="J98" s="125">
        <f t="shared" si="14"/>
        <v>-48558</v>
      </c>
      <c r="K98" s="126"/>
    </row>
    <row r="99" spans="1:11" ht="27.6" hidden="1" x14ac:dyDescent="0.3">
      <c r="A99" s="28" t="s">
        <v>25</v>
      </c>
      <c r="B99" s="29" t="s">
        <v>25</v>
      </c>
      <c r="C99" s="30" t="s">
        <v>26</v>
      </c>
      <c r="D99" s="31">
        <v>0</v>
      </c>
      <c r="E99" s="31">
        <v>0</v>
      </c>
      <c r="F99" s="31">
        <v>0</v>
      </c>
      <c r="G99" s="31">
        <v>0</v>
      </c>
      <c r="H99" s="109" t="e">
        <f t="shared" si="12"/>
        <v>#DIV/0!</v>
      </c>
      <c r="I99" s="109"/>
      <c r="J99" s="127">
        <f t="shared" si="14"/>
        <v>0</v>
      </c>
      <c r="K99" s="126" t="e">
        <f t="shared" si="16"/>
        <v>#DIV/0!</v>
      </c>
    </row>
    <row r="100" spans="1:11" s="1" customFormat="1" x14ac:dyDescent="0.3">
      <c r="A100" s="128" t="s">
        <v>27</v>
      </c>
      <c r="B100" s="129" t="s">
        <v>27</v>
      </c>
      <c r="C100" s="52" t="s">
        <v>28</v>
      </c>
      <c r="D100" s="53">
        <v>29200</v>
      </c>
      <c r="E100" s="53">
        <v>646450</v>
      </c>
      <c r="F100" s="53">
        <v>161612.5</v>
      </c>
      <c r="G100" s="53">
        <v>646450</v>
      </c>
      <c r="H100" s="109">
        <f t="shared" si="12"/>
        <v>100</v>
      </c>
      <c r="I100" s="109"/>
      <c r="J100" s="127">
        <f t="shared" si="14"/>
        <v>617250</v>
      </c>
      <c r="K100" s="126"/>
    </row>
    <row r="101" spans="1:11" s="1" customFormat="1" x14ac:dyDescent="0.3">
      <c r="A101" s="42">
        <v>1000</v>
      </c>
      <c r="B101" s="43"/>
      <c r="C101" s="16" t="s">
        <v>29</v>
      </c>
      <c r="D101" s="130">
        <f>D102+D103+D107+D104+D105+D106+D108+D109+D110</f>
        <v>452461.16000000003</v>
      </c>
      <c r="E101" s="130">
        <f>E102+E103+E107+E104+E105+E106+E108+E109+E110</f>
        <v>4068654</v>
      </c>
      <c r="F101" s="130">
        <f t="shared" ref="F101:G101" si="19">F102+F103+F107+F104+F105+F106+F108+F109+F110</f>
        <v>1808413.5</v>
      </c>
      <c r="G101" s="130">
        <f t="shared" si="19"/>
        <v>74499.98000000001</v>
      </c>
      <c r="H101" s="18">
        <f t="shared" si="12"/>
        <v>1.831071897487474</v>
      </c>
      <c r="I101" s="18"/>
      <c r="J101" s="19">
        <f t="shared" si="14"/>
        <v>-377961.18000000005</v>
      </c>
      <c r="K101" s="20">
        <f t="shared" si="16"/>
        <v>16.465497281578823</v>
      </c>
    </row>
    <row r="102" spans="1:11" x14ac:dyDescent="0.3">
      <c r="A102" s="21" t="s">
        <v>30</v>
      </c>
      <c r="B102" s="46">
        <v>1010</v>
      </c>
      <c r="C102" s="23" t="s">
        <v>31</v>
      </c>
      <c r="D102" s="24">
        <v>179639.04000000001</v>
      </c>
      <c r="E102" s="24">
        <v>1655359</v>
      </c>
      <c r="F102" s="24">
        <v>413839.75</v>
      </c>
      <c r="G102" s="24">
        <v>31794.25</v>
      </c>
      <c r="H102" s="102">
        <f t="shared" si="12"/>
        <v>1.9206860868246707</v>
      </c>
      <c r="I102" s="131">
        <f t="shared" ref="I102:I138" si="20">G102/F102*100</f>
        <v>7.6827443472986827</v>
      </c>
      <c r="J102" s="125">
        <f t="shared" si="14"/>
        <v>-147844.79</v>
      </c>
      <c r="K102" s="126">
        <f t="shared" si="16"/>
        <v>17.69896454579138</v>
      </c>
    </row>
    <row r="103" spans="1:11" ht="27.6" x14ac:dyDescent="0.3">
      <c r="A103" s="28" t="s">
        <v>32</v>
      </c>
      <c r="B103" s="48">
        <v>1021</v>
      </c>
      <c r="C103" s="30" t="s">
        <v>33</v>
      </c>
      <c r="D103" s="31">
        <v>236667.86</v>
      </c>
      <c r="E103" s="31">
        <v>2263295</v>
      </c>
      <c r="F103" s="31">
        <v>1357073.75</v>
      </c>
      <c r="G103" s="31">
        <v>42705.73</v>
      </c>
      <c r="H103" s="109">
        <f t="shared" si="12"/>
        <v>1.8868830620842623</v>
      </c>
      <c r="I103" s="131">
        <f t="shared" si="20"/>
        <v>3.1468982433710768</v>
      </c>
      <c r="J103" s="127">
        <f t="shared" si="14"/>
        <v>-193962.12999999998</v>
      </c>
      <c r="K103" s="132">
        <f t="shared" si="16"/>
        <v>18.044583662521816</v>
      </c>
    </row>
    <row r="104" spans="1:11" s="1" customFormat="1" ht="27.6" hidden="1" x14ac:dyDescent="0.3">
      <c r="A104" s="49">
        <v>1020</v>
      </c>
      <c r="B104" s="69">
        <v>1041</v>
      </c>
      <c r="C104" s="30" t="s">
        <v>142</v>
      </c>
      <c r="D104" s="38">
        <v>0</v>
      </c>
      <c r="E104" s="38">
        <v>0</v>
      </c>
      <c r="F104" s="38">
        <v>0</v>
      </c>
      <c r="G104" s="38">
        <v>0</v>
      </c>
      <c r="H104" s="131" t="e">
        <f t="shared" si="12"/>
        <v>#DIV/0!</v>
      </c>
      <c r="I104" s="131" t="e">
        <f t="shared" si="20"/>
        <v>#DIV/0!</v>
      </c>
      <c r="J104" s="133">
        <f t="shared" si="14"/>
        <v>0</v>
      </c>
      <c r="K104" s="134"/>
    </row>
    <row r="105" spans="1:11" s="1" customFormat="1" ht="41.4" hidden="1" x14ac:dyDescent="0.3">
      <c r="A105" s="45">
        <v>1020</v>
      </c>
      <c r="B105" s="69">
        <v>1200</v>
      </c>
      <c r="C105" s="30" t="s">
        <v>35</v>
      </c>
      <c r="D105" s="38">
        <v>0</v>
      </c>
      <c r="E105" s="38">
        <v>0</v>
      </c>
      <c r="F105" s="38">
        <v>0</v>
      </c>
      <c r="G105" s="38">
        <v>0</v>
      </c>
      <c r="H105" s="131" t="e">
        <f t="shared" si="12"/>
        <v>#DIV/0!</v>
      </c>
      <c r="I105" s="131" t="e">
        <f t="shared" si="20"/>
        <v>#DIV/0!</v>
      </c>
      <c r="J105" s="133">
        <f t="shared" si="14"/>
        <v>0</v>
      </c>
      <c r="K105" s="134"/>
    </row>
    <row r="106" spans="1:11" s="1" customFormat="1" ht="27.6" x14ac:dyDescent="0.3">
      <c r="A106" s="47">
        <v>1090</v>
      </c>
      <c r="B106" s="69">
        <v>1070</v>
      </c>
      <c r="C106" s="30" t="s">
        <v>38</v>
      </c>
      <c r="D106" s="38">
        <v>291.63</v>
      </c>
      <c r="E106" s="38">
        <v>0</v>
      </c>
      <c r="F106" s="38">
        <v>0</v>
      </c>
      <c r="G106" s="38">
        <v>0</v>
      </c>
      <c r="H106" s="131"/>
      <c r="I106" s="131"/>
      <c r="J106" s="133">
        <f t="shared" si="14"/>
        <v>-291.63</v>
      </c>
      <c r="K106" s="134"/>
    </row>
    <row r="107" spans="1:11" x14ac:dyDescent="0.3">
      <c r="A107" s="49" t="s">
        <v>39</v>
      </c>
      <c r="B107" s="48">
        <v>1080</v>
      </c>
      <c r="C107" s="30" t="s">
        <v>40</v>
      </c>
      <c r="D107" s="31">
        <v>25785.63</v>
      </c>
      <c r="E107" s="31">
        <v>50000</v>
      </c>
      <c r="F107" s="31">
        <v>12500</v>
      </c>
      <c r="G107" s="31">
        <v>0</v>
      </c>
      <c r="H107" s="131">
        <f t="shared" si="12"/>
        <v>0</v>
      </c>
      <c r="I107" s="131">
        <f t="shared" si="20"/>
        <v>0</v>
      </c>
      <c r="J107" s="133">
        <f t="shared" si="14"/>
        <v>-25785.63</v>
      </c>
      <c r="K107" s="134">
        <f t="shared" si="16"/>
        <v>0</v>
      </c>
    </row>
    <row r="108" spans="1:11" s="1" customFormat="1" x14ac:dyDescent="0.3">
      <c r="A108" s="49">
        <v>1161</v>
      </c>
      <c r="B108" s="48">
        <v>1141</v>
      </c>
      <c r="C108" s="30" t="s">
        <v>45</v>
      </c>
      <c r="D108" s="31">
        <v>10020</v>
      </c>
      <c r="E108" s="31">
        <v>100000</v>
      </c>
      <c r="F108" s="31">
        <v>25000</v>
      </c>
      <c r="G108" s="31">
        <v>0</v>
      </c>
      <c r="H108" s="131">
        <f t="shared" si="12"/>
        <v>0</v>
      </c>
      <c r="I108" s="131">
        <f t="shared" si="20"/>
        <v>0</v>
      </c>
      <c r="J108" s="133">
        <f t="shared" si="14"/>
        <v>-10020</v>
      </c>
      <c r="K108" s="134"/>
    </row>
    <row r="109" spans="1:11" s="1" customFormat="1" ht="27.6" x14ac:dyDescent="0.3">
      <c r="A109" s="49">
        <v>1170</v>
      </c>
      <c r="B109" s="48">
        <v>1151</v>
      </c>
      <c r="C109" s="30" t="s">
        <v>49</v>
      </c>
      <c r="D109" s="31">
        <v>57</v>
      </c>
      <c r="E109" s="31">
        <v>0</v>
      </c>
      <c r="F109" s="31">
        <v>0</v>
      </c>
      <c r="G109" s="31">
        <v>0</v>
      </c>
      <c r="H109" s="131"/>
      <c r="I109" s="131"/>
      <c r="J109" s="133">
        <f t="shared" si="14"/>
        <v>-57</v>
      </c>
      <c r="K109" s="134"/>
    </row>
    <row r="110" spans="1:11" s="1" customFormat="1" ht="27.6" hidden="1" x14ac:dyDescent="0.3">
      <c r="A110" s="135"/>
      <c r="B110" s="51">
        <v>1160</v>
      </c>
      <c r="C110" s="23" t="s">
        <v>43</v>
      </c>
      <c r="D110" s="53">
        <v>0</v>
      </c>
      <c r="E110" s="53">
        <v>0</v>
      </c>
      <c r="F110" s="53">
        <v>0</v>
      </c>
      <c r="G110" s="53">
        <v>0</v>
      </c>
      <c r="H110" s="131" t="e">
        <f t="shared" si="12"/>
        <v>#DIV/0!</v>
      </c>
      <c r="I110" s="131"/>
      <c r="J110" s="133">
        <f t="shared" si="14"/>
        <v>0</v>
      </c>
      <c r="K110" s="134"/>
    </row>
    <row r="111" spans="1:11" s="55" customFormat="1" x14ac:dyDescent="0.3">
      <c r="A111" s="42">
        <v>2000</v>
      </c>
      <c r="B111" s="43"/>
      <c r="C111" s="16" t="s">
        <v>52</v>
      </c>
      <c r="D111" s="56">
        <f>D112</f>
        <v>0</v>
      </c>
      <c r="E111" s="56">
        <f t="shared" ref="E111:G111" si="21">E112</f>
        <v>300000</v>
      </c>
      <c r="F111" s="56">
        <f t="shared" si="21"/>
        <v>300000</v>
      </c>
      <c r="G111" s="56">
        <f t="shared" si="21"/>
        <v>0</v>
      </c>
      <c r="H111" s="18">
        <f t="shared" si="12"/>
        <v>0</v>
      </c>
      <c r="I111" s="18">
        <f t="shared" si="20"/>
        <v>0</v>
      </c>
      <c r="J111" s="57">
        <f t="shared" si="14"/>
        <v>0</v>
      </c>
      <c r="K111" s="58" t="e">
        <f>G111/D111*100</f>
        <v>#DIV/0!</v>
      </c>
    </row>
    <row r="112" spans="1:11" s="1" customFormat="1" ht="41.4" x14ac:dyDescent="0.3">
      <c r="A112" s="49">
        <v>2111</v>
      </c>
      <c r="B112" s="48">
        <v>2111</v>
      </c>
      <c r="C112" s="30" t="s">
        <v>54</v>
      </c>
      <c r="D112" s="31">
        <v>0</v>
      </c>
      <c r="E112" s="31">
        <v>300000</v>
      </c>
      <c r="F112" s="31">
        <v>300000</v>
      </c>
      <c r="G112" s="31">
        <v>0</v>
      </c>
      <c r="H112" s="32">
        <f t="shared" si="12"/>
        <v>0</v>
      </c>
      <c r="I112" s="32">
        <f t="shared" si="20"/>
        <v>0</v>
      </c>
      <c r="J112" s="33">
        <f t="shared" si="14"/>
        <v>0</v>
      </c>
      <c r="K112" s="34"/>
    </row>
    <row r="113" spans="1:11" s="1" customFormat="1" x14ac:dyDescent="0.3">
      <c r="A113" s="42">
        <v>3000</v>
      </c>
      <c r="B113" s="43"/>
      <c r="C113" s="16" t="s">
        <v>56</v>
      </c>
      <c r="D113" s="130">
        <f>D114+D115</f>
        <v>172030.81</v>
      </c>
      <c r="E113" s="130">
        <f t="shared" ref="E113:G113" si="22">E114+E115</f>
        <v>912000</v>
      </c>
      <c r="F113" s="130">
        <f t="shared" si="22"/>
        <v>228000</v>
      </c>
      <c r="G113" s="130">
        <f t="shared" si="22"/>
        <v>145009.14000000001</v>
      </c>
      <c r="H113" s="18">
        <f t="shared" si="12"/>
        <v>15.900125000000001</v>
      </c>
      <c r="I113" s="18"/>
      <c r="J113" s="19">
        <f t="shared" si="14"/>
        <v>-27021.669999999984</v>
      </c>
      <c r="K113" s="20">
        <f t="shared" si="16"/>
        <v>84.292540388550179</v>
      </c>
    </row>
    <row r="114" spans="1:11" ht="55.2" x14ac:dyDescent="0.3">
      <c r="A114" s="21" t="s">
        <v>60</v>
      </c>
      <c r="B114" s="46">
        <v>3104</v>
      </c>
      <c r="C114" s="23" t="s">
        <v>61</v>
      </c>
      <c r="D114" s="24">
        <v>172030.81</v>
      </c>
      <c r="E114" s="24">
        <v>882000</v>
      </c>
      <c r="F114" s="24">
        <v>220500</v>
      </c>
      <c r="G114" s="24">
        <v>145009.14000000001</v>
      </c>
      <c r="H114" s="102">
        <f t="shared" si="12"/>
        <v>16.440945578231293</v>
      </c>
      <c r="I114" s="102">
        <f t="shared" si="20"/>
        <v>65.763782312925173</v>
      </c>
      <c r="J114" s="125">
        <f t="shared" si="14"/>
        <v>-27021.669999999984</v>
      </c>
      <c r="K114" s="126">
        <f t="shared" si="16"/>
        <v>84.292540388550179</v>
      </c>
    </row>
    <row r="115" spans="1:11" ht="27.6" x14ac:dyDescent="0.3">
      <c r="A115" s="35" t="s">
        <v>62</v>
      </c>
      <c r="B115" s="69">
        <v>3121</v>
      </c>
      <c r="C115" s="37" t="s">
        <v>63</v>
      </c>
      <c r="D115" s="38">
        <v>0</v>
      </c>
      <c r="E115" s="38">
        <v>30000</v>
      </c>
      <c r="F115" s="38">
        <v>7500</v>
      </c>
      <c r="G115" s="38">
        <v>0</v>
      </c>
      <c r="H115" s="131">
        <f t="shared" si="12"/>
        <v>0</v>
      </c>
      <c r="I115" s="102">
        <f t="shared" si="20"/>
        <v>0</v>
      </c>
      <c r="J115" s="133">
        <f t="shared" si="14"/>
        <v>0</v>
      </c>
      <c r="K115" s="134" t="e">
        <f t="shared" si="16"/>
        <v>#DIV/0!</v>
      </c>
    </row>
    <row r="116" spans="1:11" s="1" customFormat="1" x14ac:dyDescent="0.3">
      <c r="A116" s="42">
        <v>4000</v>
      </c>
      <c r="B116" s="43"/>
      <c r="C116" s="16" t="s">
        <v>69</v>
      </c>
      <c r="D116" s="130">
        <f>D117+D118+D119</f>
        <v>52496.61</v>
      </c>
      <c r="E116" s="130">
        <f>E117+E118+E119</f>
        <v>1450259</v>
      </c>
      <c r="F116" s="130">
        <f t="shared" ref="F116:G116" si="23">F117+F118+F119</f>
        <v>1271136.5</v>
      </c>
      <c r="G116" s="130">
        <f t="shared" si="23"/>
        <v>0</v>
      </c>
      <c r="H116" s="18">
        <f t="shared" si="12"/>
        <v>0</v>
      </c>
      <c r="I116" s="18"/>
      <c r="J116" s="19">
        <f t="shared" si="14"/>
        <v>-52496.61</v>
      </c>
      <c r="K116" s="20">
        <f t="shared" si="16"/>
        <v>0</v>
      </c>
    </row>
    <row r="117" spans="1:11" x14ac:dyDescent="0.3">
      <c r="A117" s="21" t="s">
        <v>70</v>
      </c>
      <c r="B117" s="46">
        <v>4030</v>
      </c>
      <c r="C117" s="23" t="s">
        <v>71</v>
      </c>
      <c r="D117" s="24">
        <v>24711.61</v>
      </c>
      <c r="E117" s="24">
        <v>0</v>
      </c>
      <c r="F117" s="24">
        <v>0</v>
      </c>
      <c r="G117" s="24">
        <v>0</v>
      </c>
      <c r="H117" s="102" t="e">
        <f t="shared" si="12"/>
        <v>#DIV/0!</v>
      </c>
      <c r="I117" s="102"/>
      <c r="J117" s="125">
        <f t="shared" si="14"/>
        <v>-24711.61</v>
      </c>
      <c r="K117" s="126"/>
    </row>
    <row r="118" spans="1:11" x14ac:dyDescent="0.3">
      <c r="A118" s="28" t="s">
        <v>72</v>
      </c>
      <c r="B118" s="48">
        <v>4040</v>
      </c>
      <c r="C118" s="30" t="s">
        <v>73</v>
      </c>
      <c r="D118" s="31">
        <v>0</v>
      </c>
      <c r="E118" s="31">
        <v>4000</v>
      </c>
      <c r="F118" s="31">
        <v>1000</v>
      </c>
      <c r="G118" s="31">
        <v>0</v>
      </c>
      <c r="H118" s="109">
        <f t="shared" si="12"/>
        <v>0</v>
      </c>
      <c r="I118" s="109"/>
      <c r="J118" s="127">
        <f t="shared" si="14"/>
        <v>0</v>
      </c>
      <c r="K118" s="132"/>
    </row>
    <row r="119" spans="1:11" ht="27.6" x14ac:dyDescent="0.3">
      <c r="A119" s="35" t="s">
        <v>74</v>
      </c>
      <c r="B119" s="69">
        <v>4060</v>
      </c>
      <c r="C119" s="37" t="s">
        <v>75</v>
      </c>
      <c r="D119" s="38">
        <v>27785</v>
      </c>
      <c r="E119" s="38">
        <v>1446259</v>
      </c>
      <c r="F119" s="38">
        <v>1270136.5</v>
      </c>
      <c r="G119" s="38">
        <v>0</v>
      </c>
      <c r="H119" s="131">
        <f t="shared" si="12"/>
        <v>0</v>
      </c>
      <c r="I119" s="131"/>
      <c r="J119" s="133">
        <f t="shared" si="14"/>
        <v>-27785</v>
      </c>
      <c r="K119" s="134">
        <f t="shared" si="16"/>
        <v>0</v>
      </c>
    </row>
    <row r="120" spans="1:11" s="1" customFormat="1" x14ac:dyDescent="0.3">
      <c r="A120" s="42">
        <v>5000</v>
      </c>
      <c r="B120" s="43"/>
      <c r="C120" s="16" t="s">
        <v>80</v>
      </c>
      <c r="D120" s="130">
        <f>D121+D122</f>
        <v>10254.629999999999</v>
      </c>
      <c r="E120" s="130">
        <f>E121+E122</f>
        <v>0</v>
      </c>
      <c r="F120" s="130">
        <f t="shared" ref="F120:G120" si="24">F121+F122</f>
        <v>0</v>
      </c>
      <c r="G120" s="130">
        <f t="shared" si="24"/>
        <v>0</v>
      </c>
      <c r="H120" s="18" t="e">
        <f t="shared" ref="H120:H122" si="25">G120/E120*100</f>
        <v>#DIV/0!</v>
      </c>
      <c r="I120" s="18"/>
      <c r="J120" s="19">
        <f t="shared" ref="J120:J122" si="26">G120-D120</f>
        <v>-10254.629999999999</v>
      </c>
      <c r="K120" s="20"/>
    </row>
    <row r="121" spans="1:11" s="1" customFormat="1" ht="27.6" x14ac:dyDescent="0.3">
      <c r="A121" s="45">
        <v>5011</v>
      </c>
      <c r="B121" s="46">
        <v>5011</v>
      </c>
      <c r="C121" s="30" t="s">
        <v>82</v>
      </c>
      <c r="D121" s="24">
        <v>10050</v>
      </c>
      <c r="E121" s="24">
        <v>0</v>
      </c>
      <c r="F121" s="24">
        <v>0</v>
      </c>
      <c r="G121" s="24">
        <v>0</v>
      </c>
      <c r="H121" s="102" t="e">
        <f t="shared" si="25"/>
        <v>#DIV/0!</v>
      </c>
      <c r="I121" s="102"/>
      <c r="J121" s="125">
        <f t="shared" si="26"/>
        <v>-10050</v>
      </c>
      <c r="K121" s="126"/>
    </row>
    <row r="122" spans="1:11" s="1" customFormat="1" ht="27.6" x14ac:dyDescent="0.3">
      <c r="A122" s="47">
        <v>5031</v>
      </c>
      <c r="B122" s="69">
        <v>5031</v>
      </c>
      <c r="C122" s="30" t="s">
        <v>86</v>
      </c>
      <c r="D122" s="38">
        <v>204.63</v>
      </c>
      <c r="E122" s="38">
        <v>0</v>
      </c>
      <c r="F122" s="38">
        <v>0</v>
      </c>
      <c r="G122" s="38">
        <v>0</v>
      </c>
      <c r="H122" s="131" t="e">
        <f t="shared" si="25"/>
        <v>#DIV/0!</v>
      </c>
      <c r="I122" s="131"/>
      <c r="J122" s="133">
        <f t="shared" si="26"/>
        <v>-204.63</v>
      </c>
      <c r="K122" s="134"/>
    </row>
    <row r="123" spans="1:11" s="1" customFormat="1" x14ac:dyDescent="0.3">
      <c r="A123" s="42">
        <v>6000</v>
      </c>
      <c r="B123" s="43"/>
      <c r="C123" s="16" t="s">
        <v>87</v>
      </c>
      <c r="D123" s="130">
        <f>D125+D126+D124</f>
        <v>398734.58</v>
      </c>
      <c r="E123" s="130">
        <f>E125+E126+E124</f>
        <v>286306.91000000003</v>
      </c>
      <c r="F123" s="130">
        <f t="shared" ref="F123:G123" si="27">F125+F126+F124</f>
        <v>135113.73000000001</v>
      </c>
      <c r="G123" s="130">
        <f t="shared" si="27"/>
        <v>0</v>
      </c>
      <c r="H123" s="18">
        <f t="shared" si="12"/>
        <v>0</v>
      </c>
      <c r="I123" s="18"/>
      <c r="J123" s="19">
        <f t="shared" si="14"/>
        <v>-398734.58</v>
      </c>
      <c r="K123" s="20">
        <f t="shared" si="16"/>
        <v>0</v>
      </c>
    </row>
    <row r="124" spans="1:11" s="1" customFormat="1" ht="41.4" hidden="1" x14ac:dyDescent="0.3">
      <c r="A124" s="135">
        <v>6020</v>
      </c>
      <c r="B124" s="136">
        <v>6020</v>
      </c>
      <c r="C124" s="30" t="s">
        <v>91</v>
      </c>
      <c r="D124" s="137">
        <v>0</v>
      </c>
      <c r="E124" s="137">
        <v>0</v>
      </c>
      <c r="F124" s="137">
        <v>0</v>
      </c>
      <c r="G124" s="137">
        <v>0</v>
      </c>
      <c r="H124" s="54"/>
      <c r="I124" s="54"/>
      <c r="J124" s="138"/>
      <c r="K124" s="139"/>
    </row>
    <row r="125" spans="1:11" x14ac:dyDescent="0.3">
      <c r="A125" s="28" t="s">
        <v>92</v>
      </c>
      <c r="B125" s="48">
        <v>6030</v>
      </c>
      <c r="C125" s="30" t="s">
        <v>93</v>
      </c>
      <c r="D125" s="31">
        <v>398734.58</v>
      </c>
      <c r="E125" s="31">
        <v>201590.91</v>
      </c>
      <c r="F125" s="31">
        <v>50397.73</v>
      </c>
      <c r="G125" s="31">
        <v>0</v>
      </c>
      <c r="H125" s="109">
        <f t="shared" si="12"/>
        <v>0</v>
      </c>
      <c r="I125" s="109"/>
      <c r="J125" s="127">
        <f t="shared" si="14"/>
        <v>-398734.58</v>
      </c>
      <c r="K125" s="132">
        <f t="shared" si="16"/>
        <v>0</v>
      </c>
    </row>
    <row r="126" spans="1:11" x14ac:dyDescent="0.3">
      <c r="A126" s="35" t="s">
        <v>94</v>
      </c>
      <c r="B126" s="69">
        <v>6040</v>
      </c>
      <c r="C126" s="37" t="s">
        <v>95</v>
      </c>
      <c r="D126" s="38">
        <v>0</v>
      </c>
      <c r="E126" s="38">
        <v>84716</v>
      </c>
      <c r="F126" s="38">
        <v>84716</v>
      </c>
      <c r="G126" s="38">
        <v>0</v>
      </c>
      <c r="H126" s="131"/>
      <c r="I126" s="131"/>
      <c r="J126" s="133">
        <f t="shared" ref="J126:J138" si="28">G126-D126</f>
        <v>0</v>
      </c>
      <c r="K126" s="134"/>
    </row>
    <row r="127" spans="1:11" s="1" customFormat="1" x14ac:dyDescent="0.3">
      <c r="A127" s="42">
        <v>7000</v>
      </c>
      <c r="B127" s="43"/>
      <c r="C127" s="16" t="s">
        <v>100</v>
      </c>
      <c r="D127" s="130">
        <f>D128+D129+D130+D131</f>
        <v>0</v>
      </c>
      <c r="E127" s="130">
        <f>E128+E129+E130+E131</f>
        <v>4233100</v>
      </c>
      <c r="F127" s="130">
        <f t="shared" ref="F127:G127" si="29">F128+F129+F130+F131</f>
        <v>4233100</v>
      </c>
      <c r="G127" s="130">
        <f t="shared" si="29"/>
        <v>947402.38</v>
      </c>
      <c r="H127" s="18">
        <f t="shared" ref="H127:H149" si="30">G127/E127*100</f>
        <v>22.380817367886419</v>
      </c>
      <c r="I127" s="18"/>
      <c r="J127" s="19">
        <f t="shared" si="28"/>
        <v>947402.38</v>
      </c>
      <c r="K127" s="20" t="e">
        <f t="shared" ref="K127:K135" si="31">G127/D127*100</f>
        <v>#DIV/0!</v>
      </c>
    </row>
    <row r="128" spans="1:11" x14ac:dyDescent="0.3">
      <c r="A128" s="21" t="s">
        <v>143</v>
      </c>
      <c r="B128" s="46">
        <v>7130</v>
      </c>
      <c r="C128" s="23" t="s">
        <v>144</v>
      </c>
      <c r="D128" s="24">
        <v>0</v>
      </c>
      <c r="E128" s="24">
        <v>274100</v>
      </c>
      <c r="F128" s="24">
        <v>274100</v>
      </c>
      <c r="G128" s="24">
        <v>228200</v>
      </c>
      <c r="H128" s="102">
        <f t="shared" si="30"/>
        <v>83.254286756658161</v>
      </c>
      <c r="I128" s="102">
        <f t="shared" si="20"/>
        <v>83.254286756658161</v>
      </c>
      <c r="J128" s="125">
        <f t="shared" si="28"/>
        <v>228200</v>
      </c>
      <c r="K128" s="126"/>
    </row>
    <row r="129" spans="1:11" ht="27.6" hidden="1" x14ac:dyDescent="0.3">
      <c r="A129" s="28" t="s">
        <v>145</v>
      </c>
      <c r="B129" s="48">
        <v>7350</v>
      </c>
      <c r="C129" s="30" t="s">
        <v>103</v>
      </c>
      <c r="D129" s="31">
        <v>0</v>
      </c>
      <c r="E129" s="31">
        <v>0</v>
      </c>
      <c r="F129" s="31">
        <v>0</v>
      </c>
      <c r="G129" s="31">
        <v>0</v>
      </c>
      <c r="H129" s="109"/>
      <c r="I129" s="102" t="e">
        <f t="shared" si="20"/>
        <v>#DIV/0!</v>
      </c>
      <c r="J129" s="127">
        <f t="shared" si="28"/>
        <v>0</v>
      </c>
      <c r="K129" s="132"/>
    </row>
    <row r="130" spans="1:11" ht="41.4" x14ac:dyDescent="0.3">
      <c r="A130" s="28" t="s">
        <v>146</v>
      </c>
      <c r="B130" s="48">
        <v>7363</v>
      </c>
      <c r="C130" s="30" t="s">
        <v>147</v>
      </c>
      <c r="D130" s="31">
        <v>0</v>
      </c>
      <c r="E130" s="31">
        <v>3900000</v>
      </c>
      <c r="F130" s="31">
        <v>3900000</v>
      </c>
      <c r="G130" s="31">
        <v>719202.38</v>
      </c>
      <c r="H130" s="109"/>
      <c r="I130" s="102">
        <f t="shared" si="20"/>
        <v>18.441086666666667</v>
      </c>
      <c r="J130" s="127">
        <f t="shared" si="28"/>
        <v>719202.38</v>
      </c>
      <c r="K130" s="132" t="e">
        <f t="shared" si="31"/>
        <v>#DIV/0!</v>
      </c>
    </row>
    <row r="131" spans="1:11" s="1" customFormat="1" ht="28.5" customHeight="1" x14ac:dyDescent="0.3">
      <c r="A131" s="135"/>
      <c r="B131" s="51">
        <v>7390</v>
      </c>
      <c r="C131" s="30" t="s">
        <v>105</v>
      </c>
      <c r="D131" s="53">
        <v>0</v>
      </c>
      <c r="E131" s="53">
        <v>59000</v>
      </c>
      <c r="F131" s="53">
        <v>59000</v>
      </c>
      <c r="G131" s="53">
        <v>0</v>
      </c>
      <c r="H131" s="109">
        <f t="shared" si="30"/>
        <v>0</v>
      </c>
      <c r="I131" s="102">
        <f t="shared" si="20"/>
        <v>0</v>
      </c>
      <c r="J131" s="127">
        <f t="shared" si="28"/>
        <v>0</v>
      </c>
      <c r="K131" s="132"/>
    </row>
    <row r="132" spans="1:11" s="1" customFormat="1" x14ac:dyDescent="0.3">
      <c r="A132" s="42">
        <v>8000</v>
      </c>
      <c r="B132" s="43"/>
      <c r="C132" s="16" t="s">
        <v>114</v>
      </c>
      <c r="D132" s="130">
        <f>D133+D134</f>
        <v>3600</v>
      </c>
      <c r="E132" s="130">
        <f t="shared" ref="E132:G132" si="32">E133+E134</f>
        <v>230000</v>
      </c>
      <c r="F132" s="130">
        <f t="shared" si="32"/>
        <v>57300</v>
      </c>
      <c r="G132" s="130">
        <f t="shared" si="32"/>
        <v>0</v>
      </c>
      <c r="H132" s="18">
        <f t="shared" si="30"/>
        <v>0</v>
      </c>
      <c r="I132" s="18"/>
      <c r="J132" s="19">
        <f t="shared" si="28"/>
        <v>-3600</v>
      </c>
      <c r="K132" s="20"/>
    </row>
    <row r="133" spans="1:11" x14ac:dyDescent="0.3">
      <c r="A133" s="21" t="s">
        <v>117</v>
      </c>
      <c r="B133" s="46">
        <v>8130</v>
      </c>
      <c r="C133" s="23" t="s">
        <v>118</v>
      </c>
      <c r="D133" s="24">
        <v>3600</v>
      </c>
      <c r="E133" s="24">
        <v>0</v>
      </c>
      <c r="F133" s="24">
        <v>0</v>
      </c>
      <c r="G133" s="24">
        <v>0</v>
      </c>
      <c r="H133" s="102"/>
      <c r="I133" s="102"/>
      <c r="J133" s="125">
        <f t="shared" si="28"/>
        <v>-3600</v>
      </c>
      <c r="K133" s="126"/>
    </row>
    <row r="134" spans="1:11" x14ac:dyDescent="0.3">
      <c r="A134" s="35" t="s">
        <v>148</v>
      </c>
      <c r="B134" s="69">
        <v>8312</v>
      </c>
      <c r="C134" s="37" t="s">
        <v>149</v>
      </c>
      <c r="D134" s="38">
        <v>0</v>
      </c>
      <c r="E134" s="38">
        <v>230000</v>
      </c>
      <c r="F134" s="38">
        <v>57300</v>
      </c>
      <c r="G134" s="38">
        <v>0</v>
      </c>
      <c r="H134" s="131">
        <f t="shared" si="30"/>
        <v>0</v>
      </c>
      <c r="I134" s="131"/>
      <c r="J134" s="133">
        <f t="shared" si="28"/>
        <v>0</v>
      </c>
      <c r="K134" s="134"/>
    </row>
    <row r="135" spans="1:11" s="55" customFormat="1" ht="15.6" x14ac:dyDescent="0.3">
      <c r="A135" s="140" t="s">
        <v>129</v>
      </c>
      <c r="B135" s="141"/>
      <c r="C135" s="142" t="s">
        <v>150</v>
      </c>
      <c r="D135" s="143">
        <f>D97+D101+D113+D116+D123+D127+D132+D120</f>
        <v>1167335.7899999998</v>
      </c>
      <c r="E135" s="143">
        <f>E97+E101+E113+E116+E123+E127+E132+E120+E111</f>
        <v>12276769.91</v>
      </c>
      <c r="F135" s="143">
        <f t="shared" ref="F135:G135" si="33">F97+F101+F113+F116+F123+F127+F132+F120+F111</f>
        <v>8344676.2300000004</v>
      </c>
      <c r="G135" s="143">
        <f t="shared" si="33"/>
        <v>1813361.5</v>
      </c>
      <c r="H135" s="144">
        <f t="shared" si="30"/>
        <v>14.770672687470771</v>
      </c>
      <c r="I135" s="144"/>
      <c r="J135" s="145">
        <f t="shared" si="28"/>
        <v>646025.7100000002</v>
      </c>
      <c r="K135" s="146">
        <f t="shared" si="31"/>
        <v>155.34189181332309</v>
      </c>
    </row>
    <row r="136" spans="1:11" ht="14.4" x14ac:dyDescent="0.3">
      <c r="A136" s="77"/>
      <c r="B136" s="78"/>
      <c r="C136" s="79" t="s">
        <v>151</v>
      </c>
      <c r="D136" s="80"/>
      <c r="E136" s="80"/>
      <c r="F136" s="80"/>
      <c r="G136" s="80"/>
      <c r="H136" s="81"/>
      <c r="I136" s="81"/>
      <c r="J136" s="82"/>
      <c r="K136" s="83"/>
    </row>
    <row r="137" spans="1:11" ht="27.6" x14ac:dyDescent="0.3">
      <c r="A137" s="84">
        <v>8831</v>
      </c>
      <c r="B137" s="85">
        <v>8831</v>
      </c>
      <c r="C137" s="86" t="s">
        <v>132</v>
      </c>
      <c r="D137" s="87">
        <v>18840.55</v>
      </c>
      <c r="E137" s="87">
        <v>179500</v>
      </c>
      <c r="F137" s="87">
        <v>35020</v>
      </c>
      <c r="G137" s="87">
        <v>0</v>
      </c>
      <c r="H137" s="88">
        <f t="shared" si="30"/>
        <v>0</v>
      </c>
      <c r="I137" s="88">
        <f t="shared" si="20"/>
        <v>0</v>
      </c>
      <c r="J137" s="89">
        <f t="shared" si="28"/>
        <v>-18840.55</v>
      </c>
      <c r="K137" s="90"/>
    </row>
    <row r="138" spans="1:11" ht="27.6" x14ac:dyDescent="0.3">
      <c r="A138" s="147">
        <v>8832</v>
      </c>
      <c r="B138" s="148">
        <v>8832</v>
      </c>
      <c r="C138" s="149" t="s">
        <v>152</v>
      </c>
      <c r="D138" s="150">
        <v>0</v>
      </c>
      <c r="E138" s="150">
        <v>-179500</v>
      </c>
      <c r="F138" s="150">
        <v>-35020</v>
      </c>
      <c r="G138" s="150">
        <v>-7050</v>
      </c>
      <c r="H138" s="151">
        <f t="shared" si="30"/>
        <v>3.9275766016713094</v>
      </c>
      <c r="I138" s="151">
        <f t="shared" si="20"/>
        <v>20.1313535122787</v>
      </c>
      <c r="J138" s="152">
        <f t="shared" si="28"/>
        <v>-7050</v>
      </c>
      <c r="K138" s="153"/>
    </row>
    <row r="139" spans="1:11" s="1" customFormat="1" ht="15.75" customHeight="1" x14ac:dyDescent="0.3">
      <c r="A139" s="91"/>
      <c r="B139" s="91"/>
      <c r="C139" s="92" t="s">
        <v>153</v>
      </c>
      <c r="D139" s="93"/>
      <c r="E139" s="93"/>
      <c r="F139" s="93"/>
      <c r="G139" s="94"/>
      <c r="H139" s="95"/>
      <c r="I139" s="95"/>
      <c r="J139" s="96"/>
      <c r="K139" s="97"/>
    </row>
    <row r="140" spans="1:11" x14ac:dyDescent="0.3">
      <c r="A140" s="98">
        <v>200000</v>
      </c>
      <c r="B140" s="99">
        <v>200000</v>
      </c>
      <c r="C140" s="100" t="s">
        <v>134</v>
      </c>
      <c r="D140" s="101"/>
      <c r="E140" s="101">
        <f>E141</f>
        <v>7111435.9100000001</v>
      </c>
      <c r="F140" s="101"/>
      <c r="G140" s="154">
        <f>G141</f>
        <v>2359273.38</v>
      </c>
      <c r="H140" s="102">
        <f t="shared" si="30"/>
        <v>33.175766608293877</v>
      </c>
      <c r="I140" s="102"/>
      <c r="J140" s="103"/>
      <c r="K140" s="104"/>
    </row>
    <row r="141" spans="1:11" x14ac:dyDescent="0.3">
      <c r="A141" s="105">
        <v>208000</v>
      </c>
      <c r="B141" s="106">
        <v>208000</v>
      </c>
      <c r="C141" s="107" t="s">
        <v>135</v>
      </c>
      <c r="D141" s="108"/>
      <c r="E141" s="108">
        <f>E142+E144</f>
        <v>7111435.9100000001</v>
      </c>
      <c r="F141" s="108"/>
      <c r="G141" s="155">
        <f>G142+G144</f>
        <v>2359273.38</v>
      </c>
      <c r="H141" s="109">
        <f t="shared" si="30"/>
        <v>33.175766608293877</v>
      </c>
      <c r="I141" s="109"/>
      <c r="J141" s="110"/>
      <c r="K141" s="111"/>
    </row>
    <row r="142" spans="1:11" x14ac:dyDescent="0.3">
      <c r="A142" s="112">
        <v>208100</v>
      </c>
      <c r="B142" s="113">
        <v>208100</v>
      </c>
      <c r="C142" s="114" t="s">
        <v>136</v>
      </c>
      <c r="D142" s="115"/>
      <c r="E142" s="115">
        <v>251290.91</v>
      </c>
      <c r="F142" s="115"/>
      <c r="G142" s="115">
        <v>1481072</v>
      </c>
      <c r="H142" s="109">
        <f t="shared" si="30"/>
        <v>589.38542583971696</v>
      </c>
      <c r="I142" s="109"/>
      <c r="J142" s="110"/>
      <c r="K142" s="111"/>
    </row>
    <row r="143" spans="1:11" s="1" customFormat="1" x14ac:dyDescent="0.3">
      <c r="A143" s="112"/>
      <c r="B143" s="113">
        <v>208200</v>
      </c>
      <c r="C143" s="114" t="s">
        <v>137</v>
      </c>
      <c r="D143" s="115"/>
      <c r="E143" s="115">
        <v>0</v>
      </c>
      <c r="F143" s="115"/>
      <c r="G143" s="110">
        <v>1953556.29</v>
      </c>
      <c r="H143" s="109"/>
      <c r="I143" s="109"/>
      <c r="J143" s="110"/>
      <c r="K143" s="111"/>
    </row>
    <row r="144" spans="1:11" ht="27.6" x14ac:dyDescent="0.3">
      <c r="A144" s="112">
        <v>208400</v>
      </c>
      <c r="B144" s="113">
        <v>208400</v>
      </c>
      <c r="C144" s="114" t="s">
        <v>138</v>
      </c>
      <c r="D144" s="115"/>
      <c r="E144" s="115">
        <v>6860145</v>
      </c>
      <c r="F144" s="115"/>
      <c r="G144" s="115">
        <v>878201.38</v>
      </c>
      <c r="H144" s="109">
        <f t="shared" si="30"/>
        <v>12.801498802139022</v>
      </c>
      <c r="I144" s="109"/>
      <c r="J144" s="110"/>
      <c r="K144" s="111"/>
    </row>
    <row r="145" spans="1:11" x14ac:dyDescent="0.3">
      <c r="A145" s="105">
        <v>600000</v>
      </c>
      <c r="B145" s="106">
        <v>600000</v>
      </c>
      <c r="C145" s="107" t="s">
        <v>139</v>
      </c>
      <c r="D145" s="108"/>
      <c r="E145" s="108">
        <f>E146</f>
        <v>7111435.9100000001</v>
      </c>
      <c r="F145" s="108"/>
      <c r="G145" s="155">
        <f>G146</f>
        <v>2359273.38</v>
      </c>
      <c r="H145" s="109">
        <f t="shared" si="30"/>
        <v>33.175766608293877</v>
      </c>
      <c r="I145" s="109"/>
      <c r="J145" s="110"/>
      <c r="K145" s="111"/>
    </row>
    <row r="146" spans="1:11" x14ac:dyDescent="0.3">
      <c r="A146" s="105">
        <v>602000</v>
      </c>
      <c r="B146" s="106">
        <v>602000</v>
      </c>
      <c r="C146" s="107" t="s">
        <v>140</v>
      </c>
      <c r="D146" s="108"/>
      <c r="E146" s="108">
        <f>E147+E149</f>
        <v>7111435.9100000001</v>
      </c>
      <c r="F146" s="108"/>
      <c r="G146" s="155">
        <f>G147+G149</f>
        <v>2359273.38</v>
      </c>
      <c r="H146" s="109">
        <f t="shared" si="30"/>
        <v>33.175766608293877</v>
      </c>
      <c r="I146" s="109"/>
      <c r="J146" s="110"/>
      <c r="K146" s="111"/>
    </row>
    <row r="147" spans="1:11" x14ac:dyDescent="0.3">
      <c r="A147" s="112">
        <v>602100</v>
      </c>
      <c r="B147" s="113">
        <v>602100</v>
      </c>
      <c r="C147" s="114" t="s">
        <v>136</v>
      </c>
      <c r="D147" s="115"/>
      <c r="E147" s="115">
        <v>251290.91</v>
      </c>
      <c r="F147" s="115"/>
      <c r="G147" s="115">
        <v>1481072</v>
      </c>
      <c r="H147" s="109">
        <f t="shared" si="30"/>
        <v>589.38542583971696</v>
      </c>
      <c r="I147" s="109"/>
      <c r="J147" s="110"/>
      <c r="K147" s="111"/>
    </row>
    <row r="148" spans="1:11" s="1" customFormat="1" x14ac:dyDescent="0.3">
      <c r="A148" s="112"/>
      <c r="B148" s="113">
        <v>602200</v>
      </c>
      <c r="C148" s="114" t="s">
        <v>137</v>
      </c>
      <c r="D148" s="115"/>
      <c r="E148" s="115">
        <v>0</v>
      </c>
      <c r="F148" s="115"/>
      <c r="G148" s="110">
        <v>1953556.29</v>
      </c>
      <c r="H148" s="109"/>
      <c r="I148" s="109"/>
      <c r="J148" s="110"/>
      <c r="K148" s="111"/>
    </row>
    <row r="149" spans="1:11" ht="27.6" x14ac:dyDescent="0.3">
      <c r="A149" s="112">
        <v>602400</v>
      </c>
      <c r="B149" s="156">
        <v>602400</v>
      </c>
      <c r="C149" s="157" t="s">
        <v>138</v>
      </c>
      <c r="D149" s="158"/>
      <c r="E149" s="158">
        <v>6860145</v>
      </c>
      <c r="F149" s="158"/>
      <c r="G149" s="158">
        <v>878201.38</v>
      </c>
      <c r="H149" s="159">
        <f t="shared" si="30"/>
        <v>12.801498802139022</v>
      </c>
      <c r="I149" s="159"/>
      <c r="J149" s="160"/>
      <c r="K149" s="161"/>
    </row>
    <row r="151" spans="1:11" x14ac:dyDescent="0.3">
      <c r="A151" s="1"/>
      <c r="E151" s="162"/>
      <c r="G151" s="162"/>
    </row>
    <row r="152" spans="1:11" x14ac:dyDescent="0.3">
      <c r="C152" t="s">
        <v>154</v>
      </c>
      <c r="F152" t="s">
        <v>155</v>
      </c>
    </row>
    <row r="153" spans="1:11" x14ac:dyDescent="0.3">
      <c r="C153" t="s">
        <v>156</v>
      </c>
      <c r="E153" s="162"/>
    </row>
    <row r="155" spans="1:11" x14ac:dyDescent="0.3">
      <c r="E155" s="162"/>
      <c r="G155" s="162"/>
      <c r="I155" s="162"/>
    </row>
  </sheetData>
  <mergeCells count="14">
    <mergeCell ref="A19:A22"/>
    <mergeCell ref="A29:A31"/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32" right="0.33" top="0.39370078740157494" bottom="0.39370078740157494" header="0" footer="0"/>
  <pageSetup paperSize="9" scale="83" fitToHeight="500" orientation="landscape" verticalDpi="0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3</cp:revision>
  <dcterms:created xsi:type="dcterms:W3CDTF">2020-04-02T08:10:37Z</dcterms:created>
  <dcterms:modified xsi:type="dcterms:W3CDTF">2022-05-26T15:43:32Z</dcterms:modified>
</cp:coreProperties>
</file>