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 hidden="0">Лист1!$B$1:$L$148</definedName>
  </definedNames>
  <calcPr/>
</workbook>
</file>

<file path=xl/sharedStrings.xml><?xml version="1.0" encoding="utf-8"?>
<sst xmlns="http://schemas.openxmlformats.org/spreadsheetml/2006/main" count="158" uniqueCount="158">
  <si>
    <t xml:space="preserve">Додаток 2 
до рішення 19 сесії Менської міської ради 8 скликання  
27 травня 2022 року №148</t>
  </si>
  <si>
    <t xml:space="preserve">Звіт про виконання бюджету Менської ТГ за 1 квартал 2022 року</t>
  </si>
  <si>
    <t xml:space="preserve">Видаткова частина бюджету</t>
  </si>
  <si>
    <t>грн.</t>
  </si>
  <si>
    <t xml:space="preserve">Код, Наказ МФУ від 20.09.2017 № 793</t>
  </si>
  <si>
    <t xml:space="preserve">Код, Наказ МФУ від 17.12.2020 № 781</t>
  </si>
  <si>
    <t>Назва</t>
  </si>
  <si>
    <t xml:space="preserve">Виконано за 1 квартал 2021 року</t>
  </si>
  <si>
    <t xml:space="preserve">Бюджет на 2022 рік з урахуванням змін</t>
  </si>
  <si>
    <t xml:space="preserve">Бюджет на 1 квартал 2022 року з урахуванням змін </t>
  </si>
  <si>
    <t xml:space="preserve">Виконано за 1 квартал 2022 року</t>
  </si>
  <si>
    <t xml:space="preserve">% виконання</t>
  </si>
  <si>
    <t xml:space="preserve">До звітних даних за 1 квартал 2021 року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</si>
  <si>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</si>
  <si>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</si>
  <si>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</si>
  <si>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</si>
  <si>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</si>
  <si>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</si>
  <si>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</si>
  <si>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</si>
  <si>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</si>
  <si>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>0100</t>
  </si>
  <si>
    <t xml:space="preserve">Державне управління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</si>
  <si>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</si>
  <si>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</si>
  <si>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</si>
  <si>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</si>
  <si>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>0180</t>
  </si>
  <si>
    <t xml:space="preserve">Інша діяльність у сфері державного управління</t>
  </si>
  <si>
    <t>Освіта</t>
  </si>
  <si>
    <t>1010</t>
  </si>
  <si>
    <t xml:space="preserve">Надання дошкільної освіти</t>
  </si>
  <si>
    <t>1020</t>
  </si>
  <si>
    <t xml:space="preserve"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</si>
  <si>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(за рахунок освітньої субвенції)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</si>
  <si>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</si>
  <si>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</si>
  <si>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1090</t>
  </si>
  <si>
    <t xml:space="preserve">Надання позашкільної освіти закладами позашкільної освіти, заходи із позашкільної роботи з дітьми</t>
  </si>
  <si>
    <t>1100</t>
  </si>
  <si>
    <t xml:space="preserve">Надання спеціальної освіти мистецькими школами</t>
  </si>
  <si>
    <t>1150</t>
  </si>
  <si>
    <t xml:space="preserve">Методичне забезпечення діяльності закладів освіти</t>
  </si>
  <si>
    <t xml:space="preserve">Забезпечення діяльності центрів професійного розвитку педагогічних працівників</t>
  </si>
  <si>
    <t>1161</t>
  </si>
  <si>
    <t xml:space="preserve">Забезпечення діяльності інших закладів у сфері освіти</t>
  </si>
  <si>
    <t>1162</t>
  </si>
  <si>
    <t xml:space="preserve">Інші програми та заходи у сфері освіти</t>
  </si>
  <si>
    <t>1170</t>
  </si>
  <si>
    <t xml:space="preserve">Забезпечення діяльності інклюзивно-ресурсних центрів за рахунок коштів місцевого бюджету</t>
  </si>
  <si>
    <t xml:space="preserve">Забезпечення діяльності інклюзивно-ресурсних центрів за рахунок освітньої субвенції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</si>
  <si>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</si>
  <si>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Охорона здоров'я</t>
  </si>
  <si>
    <t xml:space="preserve">Багатопрофільна стаціонарна медична допомога населенню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</si>
  <si>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</si>
  <si>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Централізовані заходи з лікування хворих на цукровий та нецукровий діабет</t>
  </si>
  <si>
    <t xml:space="preserve">Соціальний захист та соціальне забезпечення</t>
  </si>
  <si>
    <t xml:space="preserve">Надання пільг окремим категоріям громадян з оплати послуг зв`язку</t>
  </si>
  <si>
    <t xml:space="preserve">Компенсаційні виплати за пільговий проїзд окремих категорій громадян на залізничному транспорті</t>
  </si>
  <si>
    <t xml:space="preserve">Пільгове медичне обслуговування осіб, які постраждали внаслідок Чорнобильської катастрофи</t>
  </si>
  <si>
    <t>3104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</si>
  <si>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</si>
  <si>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</si>
  <si>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 xml:space="preserve">Утримання та забезпечення діяльності центрів соціальних служб для сім`ї, дітей та молоді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</si>
  <si>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</si>
  <si>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</si>
  <si>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</si>
  <si>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</si>
  <si>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 xml:space="preserve">Інші заходи у сфері соціального захисту і соціального забезпечення</t>
  </si>
  <si>
    <t xml:space="preserve">Культура і мистецтво</t>
  </si>
  <si>
    <t>4030</t>
  </si>
  <si>
    <t xml:space="preserve">Забезпечення діяльності бібліотек</t>
  </si>
  <si>
    <t>4040</t>
  </si>
  <si>
    <t xml:space="preserve">Забезпечення діяльності музеїв i виставок</t>
  </si>
  <si>
    <t>4060</t>
  </si>
  <si>
    <t xml:space="preserve"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</si>
  <si>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</si>
  <si>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</t>
  </si>
  <si>
    <t>4082</t>
  </si>
  <si>
    <t xml:space="preserve">Інші заходи в галузі культури і мистецтва</t>
  </si>
  <si>
    <t xml:space="preserve">Фізична культура і спорт</t>
  </si>
  <si>
    <t>5011</t>
  </si>
  <si>
    <t xml:space="preserve">Проведення навчально-тренувальних зборів і змагань з олімпійських видів спорту</t>
  </si>
  <si>
    <t>5012</t>
  </si>
  <si>
    <t xml:space="preserve">Проведення навчально-тренувальних зборів і змагань з неолімпійських видів спорту</t>
  </si>
  <si>
    <t>5031</t>
  </si>
  <si>
    <t xml:space="preserve">Утримання та навчально-тренувальна робота комунальних дитячо-юнацьких спортивних шкіл</t>
  </si>
  <si>
    <t xml:space="preserve">Житлово-комунальне господарство</t>
  </si>
  <si>
    <t>6016</t>
  </si>
  <si>
    <t xml:space="preserve">Впровадження засобів обліку витрат та регулювання споживання води та теплової енергії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</si>
  <si>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</si>
  <si>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</si>
  <si>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</si>
  <si>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 xml:space="preserve">Організація благоустрою населених пунктів</t>
  </si>
  <si>
    <t>6040</t>
  </si>
  <si>
    <t xml:space="preserve">Заходи, пов`язані з поліпшенням питної води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</si>
  <si>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</si>
  <si>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</si>
  <si>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</si>
  <si>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 xml:space="preserve">Інша діяльність у сфері житлово-комунального господарства</t>
  </si>
  <si>
    <t xml:space="preserve">Економічна діяльність</t>
  </si>
  <si>
    <t>7110</t>
  </si>
  <si>
    <t xml:space="preserve">Реалізація програм в галузі сільського господарства</t>
  </si>
  <si>
    <t xml:space="preserve">Розроблення схем планування та забудови територій (містобудівної документації)</t>
  </si>
  <si>
    <t xml:space="preserve">Розроблення комплексних планів просторового розвитку територій територіальних громад</t>
  </si>
  <si>
    <t xml:space="preserve">Розвиток мережі центрів надання адміністративних послуг</t>
  </si>
  <si>
    <t>7412</t>
  </si>
  <si>
    <t xml:space="preserve">Регулювання цін на послуги місцевого автотранспорту</t>
  </si>
  <si>
    <t>7442</t>
  </si>
  <si>
    <t xml:space="preserve">Утримання та розвиток автомобільних доріг та дорожньої інфраструктури за рахунок коштів місцевого бюджету</t>
  </si>
  <si>
    <t>7640</t>
  </si>
  <si>
    <t xml:space="preserve">Заходи з енергозбереження</t>
  </si>
  <si>
    <t>7680</t>
  </si>
  <si>
    <t xml:space="preserve">Членські внески до асоціацій органів місцевого самоврядування</t>
  </si>
  <si>
    <t xml:space="preserve">Інша діяльність</t>
  </si>
  <si>
    <t>8110</t>
  </si>
  <si>
    <t xml:space="preserve">Заходи із запобігання та ліквідації надзвичайних ситуацій та наслідків стихійного лиха</t>
  </si>
  <si>
    <t>8130</t>
  </si>
  <si>
    <t xml:space="preserve">Забезпечення діяльності місцевої пожежної охорони</t>
  </si>
  <si>
    <t xml:space="preserve">Інші заходи громадського порядку та безпеки</t>
  </si>
  <si>
    <t xml:space="preserve">Інша діяльність у сфері екології та охорони природних ресурсів</t>
  </si>
  <si>
    <t>8700</t>
  </si>
  <si>
    <t xml:space="preserve">Резервний фонд місцевого бюджету</t>
  </si>
  <si>
    <t xml:space="preserve">Міжбюджетні трансферти</t>
  </si>
  <si>
    <t>9410</t>
  </si>
  <si>
    <t xml:space="preserve"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</si>
  <si>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</si>
  <si>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 xml:space="preserve">Інші субвенції з місцевого бюджету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</si>
  <si>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</si>
  <si>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</si>
  <si>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видатків по загальному фонду</t>
  </si>
  <si>
    <t xml:space="preserve">Кредитування загального фонду</t>
  </si>
  <si>
    <t xml:space="preserve">Надання довгострокових кредитів індивідуальним забудовникам житла на селі</t>
  </si>
  <si>
    <t xml:space="preserve">ДЖЕРЕЛА ФІНАНСУВАННЯ ДИФІЦИТУ БЮДЖЕТУ ЗФ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</si>
  <si>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</si>
  <si>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</si>
  <si>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На початок періоду</t>
  </si>
  <si>
    <t xml:space="preserve">На кінець періоду</t>
  </si>
  <si>
    <t xml:space="preserve">Кошти, що передаються із загального фонду бюджету до бюджету розвитку (спеціального фонду)</t>
  </si>
  <si>
    <t xml:space="preserve">Фінансування за активними операціями</t>
  </si>
  <si>
    <t xml:space="preserve">Зміни обсягів бюджетних коштів</t>
  </si>
  <si>
    <t xml:space="preserve">Спеціальний фонд</t>
  </si>
  <si>
    <t xml:space="preserve">Надання загальної середньої освіти закладами загальної середньої освіти (залишок освітньої субвенції)</t>
  </si>
  <si>
    <t>7130</t>
  </si>
  <si>
    <t xml:space="preserve">Здійснення заходів із землеустрою</t>
  </si>
  <si>
    <t>7350</t>
  </si>
  <si>
    <t>7363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</si>
  <si>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</si>
  <si>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>8312</t>
  </si>
  <si>
    <t xml:space="preserve">Утилізація відходів</t>
  </si>
  <si>
    <t xml:space="preserve">Усього видатків по спеціальному фонду</t>
  </si>
  <si>
    <t xml:space="preserve">Кредитування спеціального фонду</t>
  </si>
  <si>
    <t xml:space="preserve">Повернення довгострокових кредитів, наданих індивідуальним забудовникам житла на селі</t>
  </si>
  <si>
    <t xml:space="preserve">ДЖЕРЕЛА ФІНАНСУВАННЯ ДИФІЦИТУ БЮДЖЕТУ СФ</t>
  </si>
  <si>
    <t xml:space="preserve">Начальник Фінансового управління</t>
  </si>
  <si>
    <t xml:space="preserve">Алла НЕРОСЛИК</t>
  </si>
  <si>
    <t xml:space="preserve">Менської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</si>
</sst>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"/>
    <numFmt numFmtId="161" formatCode="#0.00"/>
  </numFmts>
  <fonts count="9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color indexed="2"/>
      <sz val="10.000000"/>
    </font>
    <font>
      <name val="Times New Roman"/>
      <b/>
      <color theme="1"/>
      <sz val="18.000000"/>
    </font>
    <font>
      <name val="Times New Roman"/>
      <color theme="1"/>
      <sz val="14.000000"/>
    </font>
    <font>
      <name val="Times New Roman"/>
      <color theme="1"/>
      <sz val="9.000000"/>
    </font>
    <font>
      <name val="Times New Roman"/>
      <b/>
      <color theme="1"/>
      <sz val="10.000000"/>
    </font>
    <font>
      <name val="Times New Roman"/>
      <b/>
      <color theme="1"/>
      <sz val="12.000000"/>
    </font>
    <font>
      <name val="Times New Roman"/>
      <b/>
      <color theme="1"/>
      <sz val="11.000000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178">
    <xf fontId="0" fillId="0" borderId="0" numFmtId="0" xfId="0"/>
    <xf fontId="1" fillId="0" borderId="0" numFmtId="0" xfId="0" applyFont="1"/>
    <xf fontId="2" fillId="0" borderId="0" numFmtId="0" xfId="0" applyFont="1"/>
    <xf fontId="1" fillId="0" borderId="0" numFmtId="0" xfId="0" applyFont="1" applyAlignment="1">
      <alignment wrapText="1"/>
    </xf>
    <xf fontId="3" fillId="0" borderId="0" numFmtId="0" xfId="0" applyFont="1" applyAlignment="1">
      <alignment horizontal="center"/>
    </xf>
    <xf fontId="4" fillId="0" borderId="0" numFmtId="0" xfId="0" applyFont="1" applyAlignment="1">
      <alignment horizontal="center"/>
    </xf>
    <xf fontId="1" fillId="0" borderId="0" numFmtId="0" xfId="0" applyFont="1" applyAlignment="1">
      <alignment horizontal="right"/>
    </xf>
    <xf fontId="5" fillId="0" borderId="0" numFmtId="0" xfId="0" applyFont="1"/>
    <xf fontId="5" fillId="0" borderId="1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center" vertical="center" wrapText="1"/>
    </xf>
    <xf fontId="5" fillId="0" borderId="4" numFmtId="0" xfId="0" applyFont="1" applyBorder="1" applyAlignment="1">
      <alignment horizontal="center" vertical="center" wrapText="1"/>
    </xf>
    <xf fontId="5" fillId="0" borderId="0" numFmtId="0" xfId="0" applyFont="1" applyAlignment="1">
      <alignment horizontal="center"/>
    </xf>
    <xf fontId="5" fillId="0" borderId="5" numFmtId="0" xfId="0" applyFont="1" applyBorder="1" applyAlignment="1">
      <alignment horizontal="center" vertical="center" wrapText="1"/>
    </xf>
    <xf fontId="5" fillId="0" borderId="6" numFmtId="0" xfId="0" applyFont="1" applyBorder="1" applyAlignment="1">
      <alignment horizontal="center" vertical="center" wrapText="1"/>
    </xf>
    <xf fontId="5" fillId="0" borderId="7" numFmtId="0" xfId="0" applyFont="1" applyBorder="1" applyAlignment="1">
      <alignment horizontal="center" vertical="center" wrapText="1"/>
    </xf>
    <xf fontId="5" fillId="0" borderId="8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center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2" borderId="13" numFmtId="0" xfId="0" applyFont="1" applyFill="1" applyBorder="1" applyAlignment="1">
      <alignment horizontal="center" vertical="center" wrapText="1"/>
    </xf>
    <xf fontId="6" fillId="2" borderId="14" numFmtId="0" xfId="0" applyFont="1" applyFill="1" applyBorder="1" applyAlignment="1">
      <alignment horizontal="center" vertical="center" wrapText="1"/>
    </xf>
    <xf fontId="6" fillId="2" borderId="15" numFmtId="0" xfId="0" applyFont="1" applyFill="1" applyBorder="1" applyAlignment="1">
      <alignment horizontal="center" vertical="center" wrapText="1"/>
    </xf>
    <xf fontId="6" fillId="2" borderId="16" numFmtId="0" xfId="0" applyFont="1" applyFill="1" applyBorder="1" applyAlignment="1">
      <alignment horizontal="center" vertical="center" wrapText="1"/>
    </xf>
    <xf fontId="6" fillId="3" borderId="9" numFmtId="49" xfId="0" applyNumberFormat="1" applyFont="1" applyFill="1" applyBorder="1" applyAlignment="1">
      <alignment horizontal="center" vertical="center" wrapText="1"/>
    </xf>
    <xf fontId="6" fillId="3" borderId="10" numFmtId="49" xfId="0" applyNumberFormat="1" applyFont="1" applyFill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 wrapText="1"/>
    </xf>
    <xf fontId="6" fillId="3" borderId="11" numFmtId="2" xfId="0" applyNumberFormat="1" applyFont="1" applyFill="1" applyBorder="1" applyAlignment="1">
      <alignment horizontal="center" vertical="center" wrapText="1"/>
    </xf>
    <xf fontId="6" fillId="3" borderId="11" numFmtId="160" xfId="0" applyNumberFormat="1" applyFont="1" applyFill="1" applyBorder="1" applyAlignment="1">
      <alignment horizontal="right" vertical="center" wrapText="1"/>
    </xf>
    <xf fontId="6" fillId="3" borderId="11" numFmtId="2" xfId="0" applyNumberFormat="1" applyFont="1" applyFill="1" applyBorder="1" applyAlignment="1">
      <alignment horizontal="right" vertical="center" wrapText="1"/>
    </xf>
    <xf fontId="6" fillId="3" borderId="12" numFmtId="160" xfId="0" applyNumberFormat="1" applyFont="1" applyFill="1" applyBorder="1" applyAlignment="1">
      <alignment horizontal="right" vertical="center" wrapText="1"/>
    </xf>
    <xf fontId="1" fillId="0" borderId="17" numFmtId="0" xfId="0" applyFont="1" applyBorder="1" applyAlignment="1" quotePrefix="1">
      <alignment vertical="center" wrapText="1"/>
    </xf>
    <xf fontId="1" fillId="0" borderId="18" numFmtId="49" xfId="0" applyNumberFormat="1" applyFont="1" applyBorder="1" applyAlignment="1" quotePrefix="1">
      <alignment horizontal="right" vertical="center" wrapText="1"/>
    </xf>
    <xf fontId="1" fillId="0" borderId="19" numFmtId="0" xfId="0" applyFont="1" applyBorder="1" applyAlignment="1">
      <alignment vertical="center" wrapText="1"/>
    </xf>
    <xf fontId="1" fillId="0" borderId="19" numFmtId="161" xfId="0" applyNumberFormat="1" applyFont="1" applyBorder="1" applyAlignment="1">
      <alignment vertical="center" wrapText="1"/>
    </xf>
    <xf fontId="1" fillId="0" borderId="19" numFmtId="160" xfId="0" applyNumberFormat="1" applyFont="1" applyBorder="1" applyAlignment="1">
      <alignment horizontal="right" vertical="center" wrapText="1"/>
    </xf>
    <xf fontId="1" fillId="0" borderId="19" numFmtId="2" xfId="0" applyNumberFormat="1" applyFont="1" applyBorder="1" applyAlignment="1">
      <alignment horizontal="right" vertical="center" wrapText="1"/>
    </xf>
    <xf fontId="1" fillId="0" borderId="20" numFmtId="160" xfId="0" applyNumberFormat="1" applyFont="1" applyBorder="1" applyAlignment="1">
      <alignment horizontal="right" vertical="center" wrapText="1"/>
    </xf>
    <xf fontId="1" fillId="0" borderId="21" numFmtId="0" xfId="0" applyFont="1" applyBorder="1" applyAlignment="1" quotePrefix="1">
      <alignment vertical="center" wrapText="1"/>
    </xf>
    <xf fontId="1" fillId="0" borderId="22" numFmtId="49" xfId="0" applyNumberFormat="1" applyFont="1" applyBorder="1" applyAlignment="1" quotePrefix="1">
      <alignment horizontal="right" vertical="center" wrapText="1"/>
    </xf>
    <xf fontId="1" fillId="0" borderId="23" numFmtId="0" xfId="0" applyFont="1" applyBorder="1" applyAlignment="1">
      <alignment vertical="center" wrapText="1"/>
    </xf>
    <xf fontId="1" fillId="0" borderId="23" numFmtId="161" xfId="0" applyNumberFormat="1" applyFont="1" applyBorder="1" applyAlignment="1">
      <alignment vertical="center" wrapText="1"/>
    </xf>
    <xf fontId="1" fillId="0" borderId="23" numFmtId="160" xfId="0" applyNumberFormat="1" applyFont="1" applyBorder="1" applyAlignment="1">
      <alignment horizontal="right" vertical="center" wrapText="1"/>
    </xf>
    <xf fontId="1" fillId="0" borderId="23" numFmtId="2" xfId="0" applyNumberFormat="1" applyFont="1" applyBorder="1" applyAlignment="1">
      <alignment horizontal="right" vertical="center" wrapText="1"/>
    </xf>
    <xf fontId="1" fillId="0" borderId="24" numFmtId="160" xfId="0" applyNumberFormat="1" applyFont="1" applyBorder="1" applyAlignment="1">
      <alignment horizontal="right" vertical="center" wrapText="1"/>
    </xf>
    <xf fontId="1" fillId="0" borderId="25" numFmtId="0" xfId="0" applyFont="1" applyBorder="1" applyAlignment="1" quotePrefix="1">
      <alignment vertical="center" wrapText="1"/>
    </xf>
    <xf fontId="1" fillId="0" borderId="26" numFmtId="49" xfId="0" applyNumberFormat="1" applyFont="1" applyBorder="1" applyAlignment="1" quotePrefix="1">
      <alignment horizontal="right" vertical="center" wrapText="1"/>
    </xf>
    <xf fontId="1" fillId="0" borderId="7" numFmtId="0" xfId="0" applyFont="1" applyBorder="1" applyAlignment="1">
      <alignment vertical="center" wrapText="1"/>
    </xf>
    <xf fontId="1" fillId="0" borderId="7" numFmtId="161" xfId="0" applyNumberFormat="1" applyFont="1" applyBorder="1" applyAlignment="1">
      <alignment vertical="center" wrapText="1"/>
    </xf>
    <xf fontId="1" fillId="0" borderId="7" numFmtId="160" xfId="0" applyNumberFormat="1" applyFont="1" applyBorder="1" applyAlignment="1">
      <alignment horizontal="right" vertical="center" wrapText="1"/>
    </xf>
    <xf fontId="1" fillId="0" borderId="7" numFmtId="2" xfId="0" applyNumberFormat="1" applyFont="1" applyBorder="1" applyAlignment="1">
      <alignment horizontal="right" vertical="center" wrapText="1"/>
    </xf>
    <xf fontId="1" fillId="0" borderId="8" numFmtId="160" xfId="0" applyNumberFormat="1" applyFont="1" applyBorder="1" applyAlignment="1">
      <alignment horizontal="right" vertical="center" wrapText="1"/>
    </xf>
    <xf fontId="6" fillId="3" borderId="9" numFmtId="0" xfId="0" applyFont="1" applyFill="1" applyBorder="1" applyAlignment="1" quotePrefix="1">
      <alignment horizontal="center" vertical="center" wrapText="1"/>
    </xf>
    <xf fontId="6" fillId="3" borderId="10" numFmtId="0" xfId="0" applyFont="1" applyFill="1" applyBorder="1" applyAlignment="1" quotePrefix="1">
      <alignment horizontal="center" vertical="center" wrapText="1"/>
    </xf>
    <xf fontId="1" fillId="3" borderId="11" numFmtId="161" xfId="0" applyNumberFormat="1" applyFont="1" applyFill="1" applyBorder="1" applyAlignment="1">
      <alignment vertical="center" wrapText="1"/>
    </xf>
    <xf fontId="1" fillId="0" borderId="17" numFmtId="0" xfId="0" applyFont="1" applyBorder="1" applyAlignment="1" quotePrefix="1">
      <alignment horizontal="left" vertical="center" wrapText="1"/>
    </xf>
    <xf fontId="1" fillId="0" borderId="18" numFmtId="0" xfId="0" applyFont="1" applyBorder="1" applyAlignment="1" quotePrefix="1">
      <alignment vertical="center" wrapText="1"/>
    </xf>
    <xf fontId="1" fillId="0" borderId="25" numFmtId="0" xfId="0" applyFont="1" applyBorder="1" applyAlignment="1" quotePrefix="1">
      <alignment horizontal="left" vertical="center" wrapText="1"/>
    </xf>
    <xf fontId="1" fillId="0" borderId="22" numFmtId="0" xfId="0" applyFont="1" applyBorder="1" applyAlignment="1" quotePrefix="1">
      <alignment vertical="center" wrapText="1"/>
    </xf>
    <xf fontId="1" fillId="0" borderId="13" numFmtId="0" xfId="0" applyFont="1" applyBorder="1" applyAlignment="1" quotePrefix="1">
      <alignment horizontal="left" vertical="center" wrapText="1"/>
    </xf>
    <xf fontId="1" fillId="0" borderId="21" numFmtId="0" xfId="0" applyFont="1" applyBorder="1" applyAlignment="1" quotePrefix="1">
      <alignment horizontal="left" vertical="center" wrapText="1"/>
    </xf>
    <xf fontId="1" fillId="0" borderId="23" numFmtId="2" xfId="0" applyNumberFormat="1" applyFont="1" applyBorder="1" applyAlignment="1">
      <alignment vertical="center" wrapText="1"/>
    </xf>
    <xf fontId="1" fillId="0" borderId="5" numFmtId="0" xfId="0" applyFont="1" applyBorder="1" applyAlignment="1" quotePrefix="1">
      <alignment horizontal="left" vertical="center" wrapText="1"/>
    </xf>
    <xf fontId="1" fillId="0" borderId="14" numFmtId="0" xfId="0" applyFont="1" applyBorder="1" applyAlignment="1" quotePrefix="1">
      <alignment vertical="center" wrapText="1"/>
    </xf>
    <xf fontId="1" fillId="0" borderId="15" numFmtId="0" xfId="0" applyFont="1" applyBorder="1" applyAlignment="1">
      <alignment vertical="center" wrapText="1"/>
    </xf>
    <xf fontId="1" fillId="0" borderId="15" numFmtId="161" xfId="0" applyNumberFormat="1" applyFont="1" applyBorder="1" applyAlignment="1">
      <alignment vertical="center" wrapText="1"/>
    </xf>
    <xf fontId="1" fillId="0" borderId="15" numFmtId="160" xfId="0" applyNumberFormat="1" applyFont="1" applyBorder="1" applyAlignment="1">
      <alignment horizontal="right" vertical="center" wrapText="1"/>
    </xf>
    <xf fontId="6" fillId="0" borderId="0" numFmtId="0" xfId="0" applyFont="1"/>
    <xf fontId="6" fillId="3" borderId="11" numFmtId="161" xfId="0" applyNumberFormat="1" applyFont="1" applyFill="1" applyBorder="1" applyAlignment="1">
      <alignment vertical="center" wrapText="1"/>
    </xf>
    <xf fontId="6" fillId="3" borderId="27" numFmtId="2" xfId="0" applyNumberFormat="1" applyFont="1" applyFill="1" applyBorder="1" applyAlignment="1">
      <alignment horizontal="right" vertical="center" wrapText="1"/>
    </xf>
    <xf fontId="6" fillId="3" borderId="28" numFmtId="160" xfId="0" applyNumberFormat="1" applyFont="1" applyFill="1" applyBorder="1" applyAlignment="1">
      <alignment horizontal="right" vertical="center" wrapText="1"/>
    </xf>
    <xf fontId="1" fillId="0" borderId="29" numFmtId="0" xfId="0" applyFont="1" applyBorder="1" applyAlignment="1" quotePrefix="1">
      <alignment horizontal="left" vertical="center" wrapText="1"/>
    </xf>
    <xf fontId="6" fillId="3" borderId="30" numFmtId="0" xfId="0" applyFont="1" applyFill="1" applyBorder="1" applyAlignment="1" quotePrefix="1">
      <alignment horizontal="center" vertical="center" wrapText="1"/>
    </xf>
    <xf fontId="6" fillId="3" borderId="2" numFmtId="0" xfId="0" applyFont="1" applyFill="1" applyBorder="1" applyAlignment="1" quotePrefix="1">
      <alignment horizontal="center" vertical="center" wrapText="1"/>
    </xf>
    <xf fontId="6" fillId="3" borderId="31" numFmtId="0" xfId="0" applyFont="1" applyFill="1" applyBorder="1" applyAlignment="1">
      <alignment horizontal="center" vertical="center" wrapText="1"/>
    </xf>
    <xf fontId="6" fillId="3" borderId="31" numFmtId="161" xfId="0" applyNumberFormat="1" applyFont="1" applyFill="1" applyBorder="1" applyAlignment="1">
      <alignment vertical="center" wrapText="1"/>
    </xf>
    <xf fontId="6" fillId="3" borderId="31" numFmtId="160" xfId="0" applyNumberFormat="1" applyFont="1" applyFill="1" applyBorder="1" applyAlignment="1">
      <alignment horizontal="right" vertical="center" wrapText="1"/>
    </xf>
    <xf fontId="6" fillId="3" borderId="31" numFmtId="2" xfId="0" applyNumberFormat="1" applyFont="1" applyFill="1" applyBorder="1" applyAlignment="1">
      <alignment horizontal="right" vertical="center" wrapText="1"/>
    </xf>
    <xf fontId="6" fillId="3" borderId="32" numFmtId="160" xfId="0" applyNumberFormat="1" applyFont="1" applyFill="1" applyBorder="1" applyAlignment="1">
      <alignment horizontal="right" vertical="center" wrapText="1"/>
    </xf>
    <xf fontId="1" fillId="0" borderId="22" numFmtId="0" xfId="0" applyFont="1" applyBorder="1" applyAlignment="1" quotePrefix="1">
      <alignment horizontal="right" vertical="center" wrapText="1"/>
    </xf>
    <xf fontId="1" fillId="0" borderId="18" numFmtId="0" xfId="0" applyFont="1" applyBorder="1" applyAlignment="1" quotePrefix="1">
      <alignment horizontal="right" vertical="center" wrapText="1"/>
    </xf>
    <xf fontId="1" fillId="0" borderId="26" numFmtId="0" xfId="0" applyFont="1" applyBorder="1" applyAlignment="1" quotePrefix="1">
      <alignment vertical="center" wrapText="1"/>
    </xf>
    <xf fontId="7" fillId="4" borderId="9" numFmtId="0" xfId="0" applyFont="1" applyFill="1" applyBorder="1" applyAlignment="1" quotePrefix="1">
      <alignment vertical="center" wrapText="1"/>
    </xf>
    <xf fontId="7" fillId="4" borderId="10" numFmtId="0" xfId="0" applyFont="1" applyFill="1" applyBorder="1" applyAlignment="1" quotePrefix="1">
      <alignment vertical="center" wrapText="1"/>
    </xf>
    <xf fontId="7" fillId="4" borderId="11" numFmtId="0" xfId="0" applyFont="1" applyFill="1" applyBorder="1" applyAlignment="1">
      <alignment vertical="center" wrapText="1"/>
    </xf>
    <xf fontId="7" fillId="4" borderId="11" numFmtId="161" xfId="0" applyNumberFormat="1" applyFont="1" applyFill="1" applyBorder="1" applyAlignment="1">
      <alignment vertical="center" wrapText="1"/>
    </xf>
    <xf fontId="7" fillId="4" borderId="11" numFmtId="160" xfId="0" applyNumberFormat="1" applyFont="1" applyFill="1" applyBorder="1" applyAlignment="1">
      <alignment horizontal="right" vertical="center" wrapText="1"/>
    </xf>
    <xf fontId="7" fillId="4" borderId="11" numFmtId="2" xfId="0" applyNumberFormat="1" applyFont="1" applyFill="1" applyBorder="1" applyAlignment="1">
      <alignment horizontal="right" vertical="center" wrapText="1"/>
    </xf>
    <xf fontId="7" fillId="4" borderId="12" numFmtId="160" xfId="0" applyNumberFormat="1" applyFont="1" applyFill="1" applyBorder="1" applyAlignment="1">
      <alignment horizontal="right" vertical="center" wrapText="1"/>
    </xf>
    <xf fontId="6" fillId="2" borderId="9" numFmtId="0" xfId="0" applyFont="1" applyFill="1" applyBorder="1" applyAlignment="1" quotePrefix="1">
      <alignment vertical="center" wrapText="1"/>
    </xf>
    <xf fontId="6" fillId="2" borderId="10" numFmtId="0" xfId="0" applyFont="1" applyFill="1" applyBorder="1" applyAlignment="1" quotePrefix="1">
      <alignment vertical="center" wrapText="1"/>
    </xf>
    <xf fontId="8" fillId="2" borderId="11" numFmtId="0" xfId="0" applyFont="1" applyFill="1" applyBorder="1" applyAlignment="1">
      <alignment horizontal="center" vertical="center" wrapText="1"/>
    </xf>
    <xf fontId="6" fillId="2" borderId="11" numFmtId="161" xfId="0" applyNumberFormat="1" applyFont="1" applyFill="1" applyBorder="1" applyAlignment="1">
      <alignment vertical="center" wrapText="1"/>
    </xf>
    <xf fontId="6" fillId="2" borderId="11" numFmtId="160" xfId="0" applyNumberFormat="1" applyFont="1" applyFill="1" applyBorder="1" applyAlignment="1">
      <alignment horizontal="right" vertical="center" wrapText="1"/>
    </xf>
    <xf fontId="6" fillId="2" borderId="11" numFmtId="2" xfId="0" applyNumberFormat="1" applyFont="1" applyFill="1" applyBorder="1" applyAlignment="1">
      <alignment horizontal="right" vertical="center" wrapText="1"/>
    </xf>
    <xf fontId="6" fillId="2" borderId="12" numFmtId="160" xfId="0" applyNumberFormat="1" applyFont="1" applyFill="1" applyBorder="1" applyAlignment="1">
      <alignment horizontal="right" vertical="center" wrapText="1"/>
    </xf>
    <xf fontId="6" fillId="5" borderId="9" numFmtId="0" xfId="0" applyFont="1" applyFill="1" applyBorder="1" applyAlignment="1" quotePrefix="1">
      <alignment vertical="center" wrapText="1"/>
    </xf>
    <xf fontId="6" fillId="5" borderId="10" numFmtId="0" xfId="0" applyFont="1" applyFill="1" applyBorder="1" applyAlignment="1" quotePrefix="1">
      <alignment vertical="center" wrapText="1"/>
    </xf>
    <xf fontId="6" fillId="5" borderId="11" numFmtId="0" xfId="0" applyFont="1" applyFill="1" applyBorder="1" applyAlignment="1">
      <alignment vertical="center" wrapText="1"/>
    </xf>
    <xf fontId="6" fillId="5" borderId="11" numFmtId="161" xfId="0" applyNumberFormat="1" applyFont="1" applyFill="1" applyBorder="1" applyAlignment="1">
      <alignment vertical="center" wrapText="1"/>
    </xf>
    <xf fontId="6" fillId="5" borderId="11" numFmtId="160" xfId="0" applyNumberFormat="1" applyFont="1" applyFill="1" applyBorder="1" applyAlignment="1">
      <alignment horizontal="right" vertical="center" wrapText="1"/>
    </xf>
    <xf fontId="6" fillId="5" borderId="11" numFmtId="2" xfId="0" applyNumberFormat="1" applyFont="1" applyFill="1" applyBorder="1" applyAlignment="1">
      <alignment horizontal="right" vertical="center" wrapText="1"/>
    </xf>
    <xf fontId="6" fillId="5" borderId="12" numFmtId="160" xfId="0" applyNumberFormat="1" applyFont="1" applyFill="1" applyBorder="1" applyAlignment="1">
      <alignment horizontal="right" vertical="center" wrapText="1"/>
    </xf>
    <xf fontId="6" fillId="6" borderId="9" numFmtId="0" xfId="0" applyFont="1" applyFill="1" applyBorder="1" applyAlignment="1" quotePrefix="1">
      <alignment vertical="center" wrapText="1"/>
    </xf>
    <xf fontId="6" fillId="6" borderId="33" numFmtId="0" xfId="0" applyFont="1" applyFill="1" applyBorder="1" applyAlignment="1" quotePrefix="1">
      <alignment vertical="center" wrapText="1"/>
    </xf>
    <xf fontId="6" fillId="6" borderId="11" numFmtId="0" xfId="0" applyFont="1" applyFill="1" applyBorder="1" applyAlignment="1" quotePrefix="1">
      <alignment vertical="center" wrapText="1"/>
    </xf>
    <xf fontId="6" fillId="6" borderId="11" numFmtId="161" xfId="0" applyNumberFormat="1" applyFont="1" applyFill="1" applyBorder="1" applyAlignment="1">
      <alignment vertical="center" wrapText="1"/>
    </xf>
    <xf fontId="6" fillId="6" borderId="11" numFmtId="160" xfId="0" applyNumberFormat="1" applyFont="1" applyFill="1" applyBorder="1" applyAlignment="1">
      <alignment horizontal="right" vertical="center" wrapText="1"/>
    </xf>
    <xf fontId="6" fillId="6" borderId="11" numFmtId="2" xfId="0" applyNumberFormat="1" applyFont="1" applyFill="1" applyBorder="1" applyAlignment="1">
      <alignment horizontal="right" vertical="center" wrapText="1"/>
    </xf>
    <xf fontId="6" fillId="6" borderId="12" numFmtId="160" xfId="0" applyNumberFormat="1" applyFont="1" applyFill="1" applyBorder="1" applyAlignment="1">
      <alignment horizontal="right" vertical="center" wrapText="1"/>
    </xf>
    <xf fontId="6" fillId="0" borderId="17" numFmtId="0" xfId="0" applyFont="1" applyBorder="1"/>
    <xf fontId="6" fillId="0" borderId="18" numFmtId="0" xfId="0" applyFont="1" applyBorder="1"/>
    <xf fontId="6" fillId="0" borderId="19" numFmtId="0" xfId="0" applyFont="1" applyBorder="1" applyAlignment="1">
      <alignment wrapText="1"/>
    </xf>
    <xf fontId="6" fillId="0" borderId="19" numFmtId="2" xfId="0" applyNumberFormat="1" applyFont="1" applyBorder="1"/>
    <xf fontId="6" fillId="5" borderId="19" numFmtId="160" xfId="0" applyNumberFormat="1" applyFont="1" applyFill="1" applyBorder="1" applyAlignment="1">
      <alignment horizontal="right" vertical="center" wrapText="1"/>
    </xf>
    <xf fontId="1" fillId="0" borderId="19" numFmtId="0" xfId="0" applyFont="1" applyBorder="1"/>
    <xf fontId="1" fillId="0" borderId="20" numFmtId="0" xfId="0" applyFont="1" applyBorder="1"/>
    <xf fontId="6" fillId="0" borderId="21" numFmtId="0" xfId="0" applyFont="1" applyBorder="1"/>
    <xf fontId="6" fillId="0" borderId="22" numFmtId="0" xfId="0" applyFont="1" applyBorder="1"/>
    <xf fontId="6" fillId="0" borderId="23" numFmtId="0" xfId="0" applyFont="1" applyBorder="1" applyAlignment="1">
      <alignment wrapText="1"/>
    </xf>
    <xf fontId="6" fillId="0" borderId="23" numFmtId="2" xfId="0" applyNumberFormat="1" applyFont="1" applyBorder="1"/>
    <xf fontId="6" fillId="5" borderId="23" numFmtId="160" xfId="0" applyNumberFormat="1" applyFont="1" applyFill="1" applyBorder="1" applyAlignment="1">
      <alignment horizontal="right" vertical="center" wrapText="1"/>
    </xf>
    <xf fontId="1" fillId="0" borderId="23" numFmtId="0" xfId="0" applyFont="1" applyBorder="1"/>
    <xf fontId="1" fillId="0" borderId="24" numFmtId="0" xfId="0" applyFont="1" applyBorder="1"/>
    <xf fontId="1" fillId="0" borderId="21" numFmtId="0" xfId="0" applyFont="1" applyBorder="1"/>
    <xf fontId="1" fillId="0" borderId="22" numFmtId="0" xfId="0" applyFont="1" applyBorder="1"/>
    <xf fontId="1" fillId="0" borderId="23" numFmtId="0" xfId="0" applyFont="1" applyBorder="1" applyAlignment="1">
      <alignment wrapText="1"/>
    </xf>
    <xf fontId="1" fillId="0" borderId="23" numFmtId="2" xfId="0" applyNumberFormat="1" applyFont="1" applyBorder="1"/>
    <xf fontId="6" fillId="7" borderId="9" numFmtId="0" xfId="0" applyFont="1" applyFill="1" applyBorder="1" applyAlignment="1" quotePrefix="1">
      <alignment vertical="center" wrapText="1"/>
    </xf>
    <xf fontId="6" fillId="7" borderId="10" numFmtId="0" xfId="0" applyFont="1" applyFill="1" applyBorder="1" applyAlignment="1" quotePrefix="1">
      <alignment vertical="center" wrapText="1"/>
    </xf>
    <xf fontId="6" fillId="7" borderId="11" numFmtId="0" xfId="0" applyFont="1" applyFill="1" applyBorder="1" applyAlignment="1">
      <alignment horizontal="center" vertical="center" wrapText="1"/>
    </xf>
    <xf fontId="6" fillId="7" borderId="11" numFmtId="161" xfId="0" applyNumberFormat="1" applyFont="1" applyFill="1" applyBorder="1" applyAlignment="1">
      <alignment vertical="center" wrapText="1"/>
    </xf>
    <xf fontId="6" fillId="7" borderId="11" numFmtId="160" xfId="0" applyNumberFormat="1" applyFont="1" applyFill="1" applyBorder="1" applyAlignment="1">
      <alignment horizontal="right" vertical="center" wrapText="1"/>
    </xf>
    <xf fontId="6" fillId="7" borderId="11" numFmtId="2" xfId="0" applyNumberFormat="1" applyFont="1" applyFill="1" applyBorder="1" applyAlignment="1">
      <alignment horizontal="right" vertical="center" wrapText="1"/>
    </xf>
    <xf fontId="6" fillId="7" borderId="12" numFmtId="160" xfId="0" applyNumberFormat="1" applyFont="1" applyFill="1" applyBorder="1" applyAlignment="1">
      <alignment horizontal="right" vertical="center" wrapText="1"/>
    </xf>
    <xf fontId="1" fillId="5" borderId="0" numFmtId="0" xfId="0" applyFont="1" applyFill="1"/>
    <xf fontId="6" fillId="3" borderId="11" numFmtId="2" xfId="0" applyNumberFormat="1" applyFont="1" applyFill="1" applyBorder="1" applyAlignment="1">
      <alignment vertical="center" wrapText="1"/>
    </xf>
    <xf fontId="6" fillId="5" borderId="19" numFmtId="2" xfId="0" applyNumberFormat="1" applyFont="1" applyFill="1" applyBorder="1" applyAlignment="1">
      <alignment horizontal="right" vertical="center" wrapText="1"/>
    </xf>
    <xf fontId="6" fillId="5" borderId="20" numFmtId="160" xfId="0" applyNumberFormat="1" applyFont="1" applyFill="1" applyBorder="1" applyAlignment="1">
      <alignment horizontal="right" vertical="center" wrapText="1"/>
    </xf>
    <xf fontId="6" fillId="5" borderId="23" numFmtId="2" xfId="0" applyNumberFormat="1" applyFont="1" applyFill="1" applyBorder="1" applyAlignment="1">
      <alignment horizontal="right" vertical="center" wrapText="1"/>
    </xf>
    <xf fontId="1" fillId="0" borderId="0" numFmtId="49" xfId="0" applyNumberFormat="1" applyFont="1" applyAlignment="1" quotePrefix="1">
      <alignment vertical="center" wrapText="1"/>
    </xf>
    <xf fontId="1" fillId="0" borderId="14" numFmtId="49" xfId="0" applyNumberFormat="1" applyFont="1" applyBorder="1" applyAlignment="1" quotePrefix="1">
      <alignment horizontal="right" vertical="center" wrapText="1"/>
    </xf>
    <xf fontId="1" fillId="3" borderId="11" numFmtId="2" xfId="0" applyNumberFormat="1" applyFont="1" applyFill="1" applyBorder="1"/>
    <xf fontId="6" fillId="5" borderId="7" numFmtId="160" xfId="0" applyNumberFormat="1" applyFont="1" applyFill="1" applyBorder="1" applyAlignment="1">
      <alignment horizontal="right" vertical="center" wrapText="1"/>
    </xf>
    <xf fontId="6" fillId="5" borderId="24" numFmtId="160" xfId="0" applyNumberFormat="1" applyFont="1" applyFill="1" applyBorder="1" applyAlignment="1">
      <alignment horizontal="right" vertical="center" wrapText="1"/>
    </xf>
    <xf fontId="6" fillId="5" borderId="7" numFmtId="2" xfId="0" applyNumberFormat="1" applyFont="1" applyFill="1" applyBorder="1" applyAlignment="1">
      <alignment horizontal="right" vertical="center" wrapText="1"/>
    </xf>
    <xf fontId="6" fillId="5" borderId="8" numFmtId="160" xfId="0" applyNumberFormat="1" applyFont="1" applyFill="1" applyBorder="1" applyAlignment="1">
      <alignment horizontal="right" vertical="center" wrapText="1"/>
    </xf>
    <xf fontId="1" fillId="0" borderId="0" numFmtId="0" xfId="0" applyFont="1" applyAlignment="1" quotePrefix="1">
      <alignment horizontal="left" vertical="center" wrapText="1"/>
    </xf>
    <xf fontId="1" fillId="0" borderId="14" numFmtId="0" xfId="0" applyFont="1" applyBorder="1" applyAlignment="1" quotePrefix="1">
      <alignment horizontal="right" vertical="center" wrapText="1"/>
    </xf>
    <xf fontId="1" fillId="0" borderId="15" numFmtId="2" xfId="0" applyNumberFormat="1" applyFont="1" applyBorder="1"/>
    <xf fontId="1" fillId="0" borderId="15" numFmtId="2" xfId="0" applyNumberFormat="1" applyFont="1" applyBorder="1" applyAlignment="1">
      <alignment horizontal="right" vertical="center" wrapText="1"/>
    </xf>
    <xf fontId="1" fillId="0" borderId="4" numFmtId="160" xfId="0" applyNumberFormat="1" applyFont="1" applyBorder="1" applyAlignment="1">
      <alignment horizontal="right" vertical="center" wrapText="1"/>
    </xf>
    <xf fontId="7" fillId="7" borderId="9" numFmtId="0" xfId="0" applyFont="1" applyFill="1" applyBorder="1" applyAlignment="1" quotePrefix="1">
      <alignment vertical="center" wrapText="1"/>
    </xf>
    <xf fontId="7" fillId="7" borderId="10" numFmtId="0" xfId="0" applyFont="1" applyFill="1" applyBorder="1" applyAlignment="1" quotePrefix="1">
      <alignment vertical="center" wrapText="1"/>
    </xf>
    <xf fontId="7" fillId="7" borderId="11" numFmtId="0" xfId="0" applyFont="1" applyFill="1" applyBorder="1" applyAlignment="1">
      <alignment vertical="center" wrapText="1"/>
    </xf>
    <xf fontId="7" fillId="7" borderId="11" numFmtId="2" xfId="0" applyNumberFormat="1" applyFont="1" applyFill="1" applyBorder="1"/>
    <xf fontId="7" fillId="7" borderId="11" numFmtId="160" xfId="0" applyNumberFormat="1" applyFont="1" applyFill="1" applyBorder="1" applyAlignment="1">
      <alignment horizontal="right" vertical="center" wrapText="1"/>
    </xf>
    <xf fontId="7" fillId="7" borderId="11" numFmtId="2" xfId="0" applyNumberFormat="1" applyFont="1" applyFill="1" applyBorder="1" applyAlignment="1">
      <alignment horizontal="right" vertical="center" wrapText="1"/>
    </xf>
    <xf fontId="7" fillId="7" borderId="12" numFmtId="160" xfId="0" applyNumberFormat="1" applyFont="1" applyFill="1" applyBorder="1" applyAlignment="1">
      <alignment horizontal="right" vertical="center" wrapText="1"/>
    </xf>
    <xf fontId="6" fillId="5" borderId="30" numFmtId="0" xfId="0" applyFont="1" applyFill="1" applyBorder="1" applyAlignment="1" quotePrefix="1">
      <alignment vertical="center" wrapText="1"/>
    </xf>
    <xf fontId="6" fillId="5" borderId="2" numFmtId="0" xfId="0" applyFont="1" applyFill="1" applyBorder="1" applyAlignment="1" quotePrefix="1">
      <alignment vertical="center" wrapText="1"/>
    </xf>
    <xf fontId="6" fillId="5" borderId="31" numFmtId="0" xfId="0" applyFont="1" applyFill="1" applyBorder="1" applyAlignment="1">
      <alignment vertical="center" wrapText="1"/>
    </xf>
    <xf fontId="6" fillId="5" borderId="31" numFmtId="161" xfId="0" applyNumberFormat="1" applyFont="1" applyFill="1" applyBorder="1" applyAlignment="1">
      <alignment vertical="center" wrapText="1"/>
    </xf>
    <xf fontId="6" fillId="5" borderId="31" numFmtId="160" xfId="0" applyNumberFormat="1" applyFont="1" applyFill="1" applyBorder="1" applyAlignment="1">
      <alignment horizontal="right" vertical="center" wrapText="1"/>
    </xf>
    <xf fontId="6" fillId="5" borderId="31" numFmtId="2" xfId="0" applyNumberFormat="1" applyFont="1" applyFill="1" applyBorder="1" applyAlignment="1">
      <alignment horizontal="right" vertical="center" wrapText="1"/>
    </xf>
    <xf fontId="6" fillId="5" borderId="32" numFmtId="160" xfId="0" applyNumberFormat="1" applyFont="1" applyFill="1" applyBorder="1" applyAlignment="1">
      <alignment horizontal="right" vertical="center" wrapText="1"/>
    </xf>
    <xf fontId="6" fillId="0" borderId="19" numFmtId="0" xfId="0" applyFont="1" applyBorder="1"/>
    <xf fontId="6" fillId="0" borderId="23" numFmtId="0" xfId="0" applyFont="1" applyBorder="1"/>
    <xf fontId="1" fillId="0" borderId="34" numFmtId="0" xfId="0" applyFont="1" applyBorder="1"/>
    <xf fontId="1" fillId="0" borderId="35" numFmtId="0" xfId="0" applyFont="1" applyBorder="1" applyAlignment="1">
      <alignment wrapText="1"/>
    </xf>
    <xf fontId="1" fillId="0" borderId="35" numFmtId="2" xfId="0" applyNumberFormat="1" applyFont="1" applyBorder="1"/>
    <xf fontId="6" fillId="5" borderId="35" numFmtId="160" xfId="0" applyNumberFormat="1" applyFont="1" applyFill="1" applyBorder="1" applyAlignment="1">
      <alignment horizontal="right" vertical="center" wrapText="1"/>
    </xf>
    <xf fontId="1" fillId="0" borderId="35" numFmtId="0" xfId="0" applyFont="1" applyBorder="1"/>
    <xf fontId="1" fillId="0" borderId="36" numFmtId="0" xfId="0" applyFont="1" applyBorder="1"/>
    <xf fontId="1" fillId="0" borderId="0" numFmtId="2" xfId="0" applyNumberFormat="1" applyFont="1"/>
    <xf fontId="6" fillId="5" borderId="0" numFmtId="160" xfId="0" applyNumberFormat="1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90">
      <pane activePane="bottomLeft" state="frozen" topLeftCell="A11" ySplit="10"/>
      <selection activeCell="G153" activeCellId="0" sqref="G153"/>
    </sheetView>
  </sheetViews>
  <sheetFormatPr defaultRowHeight="13.5"/>
  <cols>
    <col bestFit="1" customWidth="1" hidden="1" min="1" max="1" style="1" width="8.5703125"/>
    <col bestFit="1" customWidth="1" min="2" max="2" style="1" width="8.7109375"/>
    <col bestFit="1" customWidth="1" min="3" max="3" style="1" width="50.7109375"/>
    <col bestFit="1" customWidth="1" min="4" max="5" style="1" width="15.7109375"/>
    <col bestFit="1" customWidth="1" min="6" max="6" style="1" width="16.85546875"/>
    <col bestFit="1" customWidth="1" min="7" max="7" style="1" width="15.7109375"/>
    <col bestFit="1" customWidth="1" min="8" max="9" style="1" width="13.42578125"/>
    <col bestFit="1" customWidth="1" min="10" max="10" style="1" width="15.7109375"/>
    <col bestFit="1" customWidth="1" min="11" max="11" style="1" width="13"/>
    <col bestFit="1" min="12" max="16384" style="1" width="9.140625"/>
  </cols>
  <sheetData>
    <row r="1" ht="55.5" customHeight="1">
      <c r="H1" s="1"/>
      <c r="I1" s="2"/>
      <c r="J1" s="3" t="s">
        <v>0</v>
      </c>
      <c r="K1" s="3"/>
    </row>
    <row r="2" ht="21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7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13.5">
      <c r="H4" s="1"/>
      <c r="I4" s="1"/>
      <c r="J4" s="1"/>
      <c r="K4" s="6" t="s">
        <v>3</v>
      </c>
    </row>
    <row r="5" s="7" customFormat="1" ht="27" customHeight="1">
      <c r="A5" s="8" t="s">
        <v>4</v>
      </c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/>
      <c r="J5" s="10" t="s">
        <v>12</v>
      </c>
      <c r="K5" s="11"/>
    </row>
    <row r="6" s="12" customFormat="1" ht="37" customHeight="1">
      <c r="A6" s="13"/>
      <c r="B6" s="14"/>
      <c r="C6" s="15"/>
      <c r="D6" s="15"/>
      <c r="E6" s="15"/>
      <c r="F6" s="15"/>
      <c r="G6" s="15"/>
      <c r="H6" s="15" t="s">
        <v>13</v>
      </c>
      <c r="I6" s="15" t="s">
        <v>14</v>
      </c>
      <c r="J6" s="15" t="s">
        <v>15</v>
      </c>
      <c r="K6" s="16" t="s">
        <v>16</v>
      </c>
    </row>
    <row r="7" s="17" customFormat="1" ht="15.75" customHeight="1">
      <c r="A7" s="18">
        <v>1</v>
      </c>
      <c r="B7" s="19"/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 t="s">
        <v>17</v>
      </c>
      <c r="I7" s="20" t="s">
        <v>18</v>
      </c>
      <c r="J7" s="20" t="s">
        <v>19</v>
      </c>
      <c r="K7" s="21" t="s">
        <v>20</v>
      </c>
    </row>
    <row r="8" s="17" customFormat="1" ht="24" customHeight="1">
      <c r="A8" s="22"/>
      <c r="B8" s="23"/>
      <c r="C8" s="24" t="s">
        <v>21</v>
      </c>
      <c r="D8" s="24"/>
      <c r="E8" s="24"/>
      <c r="F8" s="24"/>
      <c r="G8" s="24"/>
      <c r="H8" s="24"/>
      <c r="I8" s="24"/>
      <c r="J8" s="24"/>
      <c r="K8" s="25"/>
    </row>
    <row r="9" s="17" customFormat="1" ht="15.75" customHeight="1">
      <c r="A9" s="26" t="s">
        <v>22</v>
      </c>
      <c r="B9" s="27"/>
      <c r="C9" s="28" t="s">
        <v>23</v>
      </c>
      <c r="D9" s="29">
        <f>SUM(D10:D12)</f>
        <v>6480180.7400000002</v>
      </c>
      <c r="E9" s="29">
        <f>SUM(E10:E12)</f>
        <v>25956982</v>
      </c>
      <c r="F9" s="29">
        <f>SUM(F10:F12)</f>
        <v>8087712</v>
      </c>
      <c r="G9" s="29">
        <f>SUM(G10:G12)</f>
        <v>5663370.9000000004</v>
      </c>
      <c r="H9" s="30">
        <f t="shared" ref="H9:H72" si="0">G9/E9*100</f>
        <v>21.818294977436132</v>
      </c>
      <c r="I9" s="30">
        <f t="shared" ref="I9:I72" si="1">G9/F9*100</f>
        <v>70.024388850641571</v>
      </c>
      <c r="J9" s="31">
        <f t="shared" ref="J9:J72" si="2">G9-D9</f>
        <v>-816809.83999999985</v>
      </c>
      <c r="K9" s="32">
        <f t="shared" ref="K9:K72" si="3">G9/D9*100</f>
        <v>87.395261447599694</v>
      </c>
    </row>
    <row r="10" ht="48">
      <c r="A10" s="33" t="s">
        <v>24</v>
      </c>
      <c r="B10" s="34" t="s">
        <v>24</v>
      </c>
      <c r="C10" s="35" t="s">
        <v>25</v>
      </c>
      <c r="D10" s="36">
        <v>5608583.2699999996</v>
      </c>
      <c r="E10" s="36">
        <v>20730700</v>
      </c>
      <c r="F10" s="36">
        <v>6459600</v>
      </c>
      <c r="G10" s="36">
        <v>4945771.3700000001</v>
      </c>
      <c r="H10" s="37">
        <f t="shared" si="0"/>
        <v>23.857232847901905</v>
      </c>
      <c r="I10" s="37">
        <f t="shared" si="1"/>
        <v>76.564669174561899</v>
      </c>
      <c r="J10" s="38">
        <f t="shared" si="2"/>
        <v>-662811.89999999944</v>
      </c>
      <c r="K10" s="39">
        <f t="shared" si="3"/>
        <v>88.182186693289495</v>
      </c>
    </row>
    <row r="11" ht="48">
      <c r="A11" s="40" t="s">
        <v>26</v>
      </c>
      <c r="B11" s="41" t="s">
        <v>26</v>
      </c>
      <c r="C11" s="42" t="s">
        <v>27</v>
      </c>
      <c r="D11" s="43">
        <v>710669.56999999995</v>
      </c>
      <c r="E11" s="43">
        <v>3420282</v>
      </c>
      <c r="F11" s="43">
        <v>1175112</v>
      </c>
      <c r="G11" s="43">
        <v>702407.15000000002</v>
      </c>
      <c r="H11" s="44">
        <f t="shared" si="0"/>
        <v>20.536527397448516</v>
      </c>
      <c r="I11" s="44">
        <f t="shared" si="1"/>
        <v>59.773634342939232</v>
      </c>
      <c r="J11" s="45">
        <f t="shared" si="2"/>
        <v>-8262.4199999999255</v>
      </c>
      <c r="K11" s="46">
        <f t="shared" si="3"/>
        <v>98.83737529383734</v>
      </c>
    </row>
    <row r="12" ht="48">
      <c r="A12" s="47" t="s">
        <v>28</v>
      </c>
      <c r="B12" s="48" t="s">
        <v>28</v>
      </c>
      <c r="C12" s="49" t="s">
        <v>29</v>
      </c>
      <c r="D12" s="50">
        <v>160927.89999999999</v>
      </c>
      <c r="E12" s="50">
        <v>1806000</v>
      </c>
      <c r="F12" s="50">
        <v>453000</v>
      </c>
      <c r="G12" s="50">
        <v>15192.379999999999</v>
      </c>
      <c r="H12" s="51">
        <f t="shared" si="0"/>
        <v>0.84121705426356586</v>
      </c>
      <c r="I12" s="51">
        <f t="shared" si="1"/>
        <v>3.3537262693156733</v>
      </c>
      <c r="J12" s="52">
        <f t="shared" si="2"/>
        <v>-145735.51999999999</v>
      </c>
      <c r="K12" s="53">
        <f t="shared" si="3"/>
        <v>9.4404885666189635</v>
      </c>
    </row>
    <row r="13" ht="13.5">
      <c r="A13" s="54">
        <v>1000</v>
      </c>
      <c r="B13" s="55"/>
      <c r="C13" s="28" t="s">
        <v>30</v>
      </c>
      <c r="D13" s="56">
        <f>SUM(D14:D27)</f>
        <v>29717775.879999999</v>
      </c>
      <c r="E13" s="56">
        <f>SUM(E14:E27)</f>
        <v>155675054</v>
      </c>
      <c r="F13" s="56">
        <f>SUM(F14:F27)</f>
        <v>44646712.659999996</v>
      </c>
      <c r="G13" s="56">
        <f>SUM(G14:G27)</f>
        <v>23527820.66</v>
      </c>
      <c r="H13" s="30">
        <f t="shared" si="0"/>
        <v>15.113417375143484</v>
      </c>
      <c r="I13" s="30">
        <f t="shared" si="1"/>
        <v>52.697767110363557</v>
      </c>
      <c r="J13" s="31">
        <f t="shared" si="2"/>
        <v>-6189955.2199999988</v>
      </c>
      <c r="K13" s="32">
        <f t="shared" si="3"/>
        <v>79.17086647064383</v>
      </c>
    </row>
    <row r="14" ht="48">
      <c r="A14" s="57" t="s">
        <v>31</v>
      </c>
      <c r="B14" s="58">
        <v>1010</v>
      </c>
      <c r="C14" s="35" t="s">
        <v>32</v>
      </c>
      <c r="D14" s="36">
        <v>5291766.3200000003</v>
      </c>
      <c r="E14" s="36">
        <v>27092449</v>
      </c>
      <c r="F14" s="36">
        <v>8663237.6600000001</v>
      </c>
      <c r="G14" s="36">
        <v>4086426.0099999998</v>
      </c>
      <c r="H14" s="37">
        <f t="shared" si="0"/>
        <v>15.083265488476142</v>
      </c>
      <c r="I14" s="37">
        <f t="shared" si="1"/>
        <v>47.169732268432305</v>
      </c>
      <c r="J14" s="38">
        <f t="shared" si="2"/>
        <v>-1205340.3100000005</v>
      </c>
      <c r="K14" s="39">
        <f t="shared" si="3"/>
        <v>77.222344353255551</v>
      </c>
    </row>
    <row r="15" s="1" customFormat="1" ht="24">
      <c r="A15" s="59" t="s">
        <v>33</v>
      </c>
      <c r="B15" s="60">
        <v>1021</v>
      </c>
      <c r="C15" s="42" t="s">
        <v>34</v>
      </c>
      <c r="D15" s="43">
        <v>6051289.3700000001</v>
      </c>
      <c r="E15" s="43">
        <v>33446588</v>
      </c>
      <c r="F15" s="43">
        <v>11706797</v>
      </c>
      <c r="G15" s="43">
        <v>4128451.25</v>
      </c>
      <c r="H15" s="44">
        <f t="shared" si="0"/>
        <v>12.343415268546973</v>
      </c>
      <c r="I15" s="44">
        <f t="shared" si="1"/>
        <v>35.265421019942515</v>
      </c>
      <c r="J15" s="38">
        <f t="shared" si="2"/>
        <v>-1922838.1200000001</v>
      </c>
      <c r="K15" s="39">
        <f t="shared" si="3"/>
        <v>68.224323736149472</v>
      </c>
    </row>
    <row r="16" s="1" customFormat="1" ht="24">
      <c r="A16" s="61"/>
      <c r="B16" s="60">
        <v>1031</v>
      </c>
      <c r="C16" s="42" t="s">
        <v>35</v>
      </c>
      <c r="D16" s="43">
        <v>14099429.08</v>
      </c>
      <c r="E16" s="43">
        <v>73985500</v>
      </c>
      <c r="F16" s="43">
        <v>17090700</v>
      </c>
      <c r="G16" s="43">
        <v>11986472.27</v>
      </c>
      <c r="H16" s="44">
        <f t="shared" si="0"/>
        <v>16.201110041832521</v>
      </c>
      <c r="I16" s="44">
        <f t="shared" si="1"/>
        <v>70.134472373864142</v>
      </c>
      <c r="J16" s="38">
        <f t="shared" si="2"/>
        <v>-2112956.8100000005</v>
      </c>
      <c r="K16" s="39">
        <f t="shared" si="3"/>
        <v>85.013883909688062</v>
      </c>
    </row>
    <row r="17" s="1" customFormat="1" ht="36">
      <c r="A17" s="61"/>
      <c r="B17" s="60">
        <v>1200</v>
      </c>
      <c r="C17" s="42" t="s">
        <v>36</v>
      </c>
      <c r="D17" s="43">
        <v>0</v>
      </c>
      <c r="E17" s="43">
        <v>370060</v>
      </c>
      <c r="F17" s="43">
        <v>62000</v>
      </c>
      <c r="G17" s="43">
        <v>23615.439999999999</v>
      </c>
      <c r="H17" s="44">
        <f t="shared" si="0"/>
        <v>6.3815165108360796</v>
      </c>
      <c r="I17" s="44">
        <f t="shared" si="1"/>
        <v>38.089419354838704</v>
      </c>
      <c r="J17" s="38">
        <f t="shared" si="2"/>
        <v>23615.439999999999</v>
      </c>
      <c r="K17" s="39" t="e">
        <f t="shared" si="3"/>
        <v>#DIV/0!</v>
      </c>
    </row>
    <row r="18" s="1" customFormat="1" ht="48">
      <c r="A18" s="57"/>
      <c r="B18" s="60">
        <v>1210</v>
      </c>
      <c r="C18" s="42" t="s">
        <v>37</v>
      </c>
      <c r="D18" s="43">
        <v>100875.34</v>
      </c>
      <c r="E18" s="43">
        <v>0</v>
      </c>
      <c r="F18" s="43">
        <v>0</v>
      </c>
      <c r="G18" s="43">
        <v>0</v>
      </c>
      <c r="H18" s="44" t="e">
        <f t="shared" si="0"/>
        <v>#DIV/0!</v>
      </c>
      <c r="I18" s="44" t="e">
        <f t="shared" si="1"/>
        <v>#DIV/0!</v>
      </c>
      <c r="J18" s="38">
        <f t="shared" si="2"/>
        <v>-100875.34</v>
      </c>
      <c r="K18" s="39">
        <f t="shared" si="3"/>
        <v>0</v>
      </c>
    </row>
    <row r="19" ht="48">
      <c r="A19" s="62" t="s">
        <v>38</v>
      </c>
      <c r="B19" s="60">
        <v>1070</v>
      </c>
      <c r="C19" s="42" t="s">
        <v>39</v>
      </c>
      <c r="D19" s="43">
        <v>937077.63</v>
      </c>
      <c r="E19" s="43">
        <v>4308992</v>
      </c>
      <c r="F19" s="43">
        <v>1469736</v>
      </c>
      <c r="G19" s="43">
        <v>663375.48999999999</v>
      </c>
      <c r="H19" s="44">
        <f t="shared" si="0"/>
        <v>15.39514322607236</v>
      </c>
      <c r="I19" s="44">
        <f t="shared" si="1"/>
        <v>45.13569035527469</v>
      </c>
      <c r="J19" s="45">
        <f t="shared" si="2"/>
        <v>-273702.14000000001</v>
      </c>
      <c r="K19" s="46">
        <f t="shared" si="3"/>
        <v>70.791946020523397</v>
      </c>
    </row>
    <row r="20" ht="48">
      <c r="A20" s="62" t="s">
        <v>40</v>
      </c>
      <c r="B20" s="60">
        <v>1080</v>
      </c>
      <c r="C20" s="42" t="s">
        <v>41</v>
      </c>
      <c r="D20" s="43">
        <v>1005960.97</v>
      </c>
      <c r="E20" s="43">
        <v>4686520</v>
      </c>
      <c r="F20" s="43">
        <v>1600576</v>
      </c>
      <c r="G20" s="43">
        <v>872603.10999999999</v>
      </c>
      <c r="H20" s="44">
        <f t="shared" si="0"/>
        <v>18.619425714602734</v>
      </c>
      <c r="I20" s="44">
        <f t="shared" si="1"/>
        <v>54.518067870566597</v>
      </c>
      <c r="J20" s="45">
        <f t="shared" si="2"/>
        <v>-133357.85999999999</v>
      </c>
      <c r="K20" s="46">
        <f t="shared" si="3"/>
        <v>86.743237165553253</v>
      </c>
    </row>
    <row r="21" hidden="1">
      <c r="A21" s="62" t="s">
        <v>42</v>
      </c>
      <c r="B21" s="60"/>
      <c r="C21" s="42" t="s">
        <v>43</v>
      </c>
      <c r="D21" s="43">
        <v>0</v>
      </c>
      <c r="E21" s="43">
        <v>0</v>
      </c>
      <c r="F21" s="43">
        <v>0</v>
      </c>
      <c r="G21" s="43">
        <v>0</v>
      </c>
      <c r="H21" s="44"/>
      <c r="I21" s="44"/>
      <c r="J21" s="45">
        <f t="shared" si="2"/>
        <v>0</v>
      </c>
      <c r="K21" s="46" t="e">
        <f t="shared" si="3"/>
        <v>#DIV/0!</v>
      </c>
    </row>
    <row r="22" s="1" customFormat="1" ht="24">
      <c r="A22" s="62"/>
      <c r="B22" s="60">
        <v>1160</v>
      </c>
      <c r="C22" s="42" t="s">
        <v>44</v>
      </c>
      <c r="D22" s="43">
        <v>247048.06</v>
      </c>
      <c r="E22" s="43">
        <v>842015</v>
      </c>
      <c r="F22" s="43">
        <v>268735</v>
      </c>
      <c r="G22" s="43">
        <v>133267.59</v>
      </c>
      <c r="H22" s="44">
        <f t="shared" si="0"/>
        <v>15.827222792943118</v>
      </c>
      <c r="I22" s="44">
        <f t="shared" si="1"/>
        <v>49.590708318603824</v>
      </c>
      <c r="J22" s="45">
        <f t="shared" si="2"/>
        <v>-113780.47</v>
      </c>
      <c r="K22" s="46">
        <f t="shared" si="3"/>
        <v>53.943993731422132</v>
      </c>
    </row>
    <row r="23" ht="48">
      <c r="A23" s="62" t="s">
        <v>45</v>
      </c>
      <c r="B23" s="60">
        <v>1141</v>
      </c>
      <c r="C23" s="42" t="s">
        <v>46</v>
      </c>
      <c r="D23" s="43">
        <v>1779000.6799999999</v>
      </c>
      <c r="E23" s="43">
        <v>9199244</v>
      </c>
      <c r="F23" s="43">
        <v>3393700</v>
      </c>
      <c r="G23" s="43">
        <v>1457700.3100000001</v>
      </c>
      <c r="H23" s="44">
        <f t="shared" si="0"/>
        <v>15.845870704157864</v>
      </c>
      <c r="I23" s="44">
        <f t="shared" si="1"/>
        <v>42.953128149217669</v>
      </c>
      <c r="J23" s="45">
        <f t="shared" si="2"/>
        <v>-321300.36999999988</v>
      </c>
      <c r="K23" s="46">
        <f t="shared" si="3"/>
        <v>81.939277842209719</v>
      </c>
    </row>
    <row r="24" ht="48">
      <c r="A24" s="62" t="s">
        <v>47</v>
      </c>
      <c r="B24" s="60">
        <v>1142</v>
      </c>
      <c r="C24" s="42" t="s">
        <v>48</v>
      </c>
      <c r="D24" s="43">
        <v>0</v>
      </c>
      <c r="E24" s="43">
        <v>311165</v>
      </c>
      <c r="F24" s="43">
        <v>14480</v>
      </c>
      <c r="G24" s="43">
        <v>3620</v>
      </c>
      <c r="H24" s="44">
        <f t="shared" si="0"/>
        <v>1.1633699162823581</v>
      </c>
      <c r="I24" s="44">
        <f t="shared" si="1"/>
        <v>25</v>
      </c>
      <c r="J24" s="45">
        <f t="shared" si="2"/>
        <v>3620</v>
      </c>
      <c r="K24" s="46" t="e">
        <f t="shared" si="3"/>
        <v>#DIV/0!</v>
      </c>
    </row>
    <row r="25" ht="24">
      <c r="A25" s="59" t="s">
        <v>49</v>
      </c>
      <c r="B25" s="60">
        <v>1151</v>
      </c>
      <c r="C25" s="42" t="s">
        <v>50</v>
      </c>
      <c r="D25" s="43">
        <v>122959.87</v>
      </c>
      <c r="E25" s="43">
        <v>25600</v>
      </c>
      <c r="F25" s="43">
        <v>8800</v>
      </c>
      <c r="G25" s="43">
        <v>440</v>
      </c>
      <c r="H25" s="44">
        <f t="shared" si="0"/>
        <v>1.7187500000000002</v>
      </c>
      <c r="I25" s="44">
        <f t="shared" si="1"/>
        <v>5</v>
      </c>
      <c r="J25" s="63">
        <f t="shared" ref="J25:J27" si="4">G25+G26+G27-D25</f>
        <v>49329.320000000007</v>
      </c>
      <c r="K25" s="46">
        <f t="shared" si="3"/>
        <v>0.35784032627880952</v>
      </c>
    </row>
    <row r="26" s="1" customFormat="1" ht="24">
      <c r="A26" s="61"/>
      <c r="B26" s="60">
        <v>1152</v>
      </c>
      <c r="C26" s="42" t="s">
        <v>51</v>
      </c>
      <c r="D26" s="43">
        <v>0</v>
      </c>
      <c r="E26" s="43">
        <v>1351270</v>
      </c>
      <c r="F26" s="43">
        <v>312300</v>
      </c>
      <c r="G26" s="43">
        <v>171849.19</v>
      </c>
      <c r="H26" s="44">
        <f t="shared" si="0"/>
        <v>12.717605659860723</v>
      </c>
      <c r="I26" s="44">
        <f t="shared" si="1"/>
        <v>55.026958053154019</v>
      </c>
      <c r="J26" s="63">
        <f t="shared" si="4"/>
        <v>790099.09000000008</v>
      </c>
      <c r="K26" s="46" t="e">
        <f t="shared" si="3"/>
        <v>#DIV/0!</v>
      </c>
    </row>
    <row r="27" s="1" customFormat="1" ht="60">
      <c r="A27" s="64"/>
      <c r="B27" s="65">
        <v>1154</v>
      </c>
      <c r="C27" s="66" t="s">
        <v>52</v>
      </c>
      <c r="D27" s="67">
        <v>82368.559999999998</v>
      </c>
      <c r="E27" s="67">
        <v>55651</v>
      </c>
      <c r="F27" s="67">
        <v>55651</v>
      </c>
      <c r="G27" s="67">
        <v>0</v>
      </c>
      <c r="H27" s="68">
        <f t="shared" si="0"/>
        <v>0</v>
      </c>
      <c r="I27" s="68">
        <f t="shared" si="1"/>
        <v>0</v>
      </c>
      <c r="J27" s="63">
        <f t="shared" si="4"/>
        <v>1135881.24</v>
      </c>
      <c r="K27" s="46">
        <f t="shared" si="3"/>
        <v>0</v>
      </c>
    </row>
    <row r="28" s="69" customFormat="1" ht="13.5">
      <c r="A28" s="54">
        <v>2000</v>
      </c>
      <c r="B28" s="55"/>
      <c r="C28" s="28" t="s">
        <v>53</v>
      </c>
      <c r="D28" s="70">
        <f>SUM(D29:D31)</f>
        <v>1560172.1899999999</v>
      </c>
      <c r="E28" s="70">
        <f>SUM(E29:E31)</f>
        <v>2728350</v>
      </c>
      <c r="F28" s="70">
        <f>SUM(F29:F31)</f>
        <v>1429300</v>
      </c>
      <c r="G28" s="70">
        <f>SUM(G29:G31)</f>
        <v>618249.90000000002</v>
      </c>
      <c r="H28" s="30">
        <f t="shared" si="0"/>
        <v>22.66021221617461</v>
      </c>
      <c r="I28" s="30">
        <f t="shared" si="1"/>
        <v>43.255432729308055</v>
      </c>
      <c r="J28" s="71">
        <f t="shared" ref="J28:J31" si="5">G28-D28</f>
        <v>-941922.28999999992</v>
      </c>
      <c r="K28" s="72">
        <f t="shared" si="3"/>
        <v>39.627029885720496</v>
      </c>
    </row>
    <row r="29" s="1" customFormat="1" ht="25.5">
      <c r="A29" s="62">
        <v>2010</v>
      </c>
      <c r="B29" s="60">
        <v>2010</v>
      </c>
      <c r="C29" s="42" t="s">
        <v>54</v>
      </c>
      <c r="D29" s="43">
        <v>1267967.23</v>
      </c>
      <c r="E29" s="43">
        <v>1835350</v>
      </c>
      <c r="F29" s="43">
        <v>976300</v>
      </c>
      <c r="G29" s="43">
        <v>599999.90000000002</v>
      </c>
      <c r="H29" s="44">
        <f t="shared" si="0"/>
        <v>32.691306835208543</v>
      </c>
      <c r="I29" s="44">
        <f t="shared" si="1"/>
        <v>61.456509269691693</v>
      </c>
      <c r="J29" s="45">
        <f t="shared" si="5"/>
        <v>-667967.32999999996</v>
      </c>
      <c r="K29" s="46">
        <f t="shared" si="3"/>
        <v>47.319827027390929</v>
      </c>
    </row>
    <row r="30" s="1" customFormat="1" ht="24">
      <c r="A30" s="62">
        <v>2111</v>
      </c>
      <c r="B30" s="60">
        <v>2111</v>
      </c>
      <c r="C30" s="42" t="s">
        <v>55</v>
      </c>
      <c r="D30" s="43">
        <v>69527.660000000003</v>
      </c>
      <c r="E30" s="43">
        <v>893000</v>
      </c>
      <c r="F30" s="43">
        <v>453000</v>
      </c>
      <c r="G30" s="43">
        <v>18250</v>
      </c>
      <c r="H30" s="44">
        <f t="shared" si="0"/>
        <v>2.0436730123180293</v>
      </c>
      <c r="I30" s="44">
        <f t="shared" si="1"/>
        <v>4.0286975717439288</v>
      </c>
      <c r="J30" s="45">
        <f t="shared" si="5"/>
        <v>-51277.660000000003</v>
      </c>
      <c r="K30" s="46">
        <f t="shared" si="3"/>
        <v>26.248546262020035</v>
      </c>
    </row>
    <row r="31" s="1" customFormat="1" ht="24">
      <c r="A31" s="73">
        <v>2144</v>
      </c>
      <c r="B31" s="65">
        <v>2144</v>
      </c>
      <c r="C31" s="42" t="s">
        <v>56</v>
      </c>
      <c r="D31" s="67">
        <v>222677.29999999999</v>
      </c>
      <c r="E31" s="67">
        <v>0</v>
      </c>
      <c r="F31" s="67">
        <v>0</v>
      </c>
      <c r="G31" s="67">
        <v>0</v>
      </c>
      <c r="H31" s="44" t="e">
        <f t="shared" si="0"/>
        <v>#DIV/0!</v>
      </c>
      <c r="I31" s="44" t="e">
        <f t="shared" si="1"/>
        <v>#DIV/0!</v>
      </c>
      <c r="J31" s="45">
        <f t="shared" si="5"/>
        <v>-222677.29999999999</v>
      </c>
      <c r="K31" s="46">
        <f t="shared" si="3"/>
        <v>0</v>
      </c>
    </row>
    <row r="32" s="69" customFormat="1">
      <c r="A32" s="74">
        <v>3000</v>
      </c>
      <c r="B32" s="75"/>
      <c r="C32" s="76" t="s">
        <v>57</v>
      </c>
      <c r="D32" s="77">
        <f>SUM(D33:D41)</f>
        <v>3154870.5800000001</v>
      </c>
      <c r="E32" s="77">
        <f>SUM(E33:E41)</f>
        <v>14449216</v>
      </c>
      <c r="F32" s="77">
        <f>SUM(F33:F41)</f>
        <v>5144440</v>
      </c>
      <c r="G32" s="77">
        <f>SUM(G33:G41)</f>
        <v>2715954.5800000001</v>
      </c>
      <c r="H32" s="78">
        <f t="shared" si="0"/>
        <v>18.796553252439441</v>
      </c>
      <c r="I32" s="78">
        <f t="shared" si="1"/>
        <v>52.793979130867498</v>
      </c>
      <c r="J32" s="79">
        <f t="shared" si="2"/>
        <v>-438916</v>
      </c>
      <c r="K32" s="80">
        <f t="shared" si="3"/>
        <v>86.087670195333345</v>
      </c>
    </row>
    <row r="33" s="69" customFormat="1" ht="24">
      <c r="A33" s="62">
        <v>3032</v>
      </c>
      <c r="B33" s="81">
        <v>3032</v>
      </c>
      <c r="C33" s="42" t="s">
        <v>58</v>
      </c>
      <c r="D33" s="43">
        <v>0</v>
      </c>
      <c r="E33" s="43">
        <v>150000</v>
      </c>
      <c r="F33" s="43">
        <v>42000</v>
      </c>
      <c r="G33" s="43">
        <v>0</v>
      </c>
      <c r="H33" s="44">
        <f t="shared" si="0"/>
        <v>0</v>
      </c>
      <c r="I33" s="44">
        <f t="shared" si="1"/>
        <v>0</v>
      </c>
      <c r="J33" s="38">
        <f t="shared" si="2"/>
        <v>0</v>
      </c>
      <c r="K33" s="39" t="e">
        <f t="shared" si="3"/>
        <v>#DIV/0!</v>
      </c>
    </row>
    <row r="34" s="69" customFormat="1" ht="24">
      <c r="A34" s="62">
        <v>3035</v>
      </c>
      <c r="B34" s="81">
        <v>3035</v>
      </c>
      <c r="C34" s="42" t="s">
        <v>59</v>
      </c>
      <c r="D34" s="43">
        <v>0</v>
      </c>
      <c r="E34" s="43">
        <v>30000</v>
      </c>
      <c r="F34" s="43">
        <v>7500</v>
      </c>
      <c r="G34" s="43">
        <v>0</v>
      </c>
      <c r="H34" s="44">
        <f t="shared" si="0"/>
        <v>0</v>
      </c>
      <c r="I34" s="44">
        <f t="shared" si="1"/>
        <v>0</v>
      </c>
      <c r="J34" s="38">
        <f t="shared" si="2"/>
        <v>0</v>
      </c>
      <c r="K34" s="39" t="e">
        <f t="shared" si="3"/>
        <v>#DIV/0!</v>
      </c>
    </row>
    <row r="35" s="69" customFormat="1" ht="24">
      <c r="A35" s="62">
        <v>3050</v>
      </c>
      <c r="B35" s="81">
        <v>3050</v>
      </c>
      <c r="C35" s="42" t="s">
        <v>60</v>
      </c>
      <c r="D35" s="43">
        <v>0</v>
      </c>
      <c r="E35" s="43">
        <v>39400</v>
      </c>
      <c r="F35" s="43">
        <v>9100</v>
      </c>
      <c r="G35" s="43">
        <v>0</v>
      </c>
      <c r="H35" s="44">
        <f t="shared" si="0"/>
        <v>0</v>
      </c>
      <c r="I35" s="44">
        <f t="shared" si="1"/>
        <v>0</v>
      </c>
      <c r="J35" s="38">
        <f t="shared" si="2"/>
        <v>0</v>
      </c>
      <c r="K35" s="39" t="e">
        <f t="shared" si="3"/>
        <v>#DIV/0!</v>
      </c>
    </row>
    <row r="36" ht="48">
      <c r="A36" s="57" t="s">
        <v>61</v>
      </c>
      <c r="B36" s="82">
        <v>3104</v>
      </c>
      <c r="C36" s="35" t="s">
        <v>62</v>
      </c>
      <c r="D36" s="36">
        <v>2430681.6400000001</v>
      </c>
      <c r="E36" s="36">
        <v>11145816</v>
      </c>
      <c r="F36" s="36">
        <v>3565500</v>
      </c>
      <c r="G36" s="36">
        <v>1755977.8200000001</v>
      </c>
      <c r="H36" s="44">
        <f t="shared" si="0"/>
        <v>15.754591857608272</v>
      </c>
      <c r="I36" s="44">
        <f t="shared" si="1"/>
        <v>49.249132519983178</v>
      </c>
      <c r="J36" s="38">
        <f t="shared" si="2"/>
        <v>-674703.82000000007</v>
      </c>
      <c r="K36" s="39">
        <f t="shared" si="3"/>
        <v>72.242197048890361</v>
      </c>
    </row>
    <row r="37" ht="48">
      <c r="A37" s="62" t="s">
        <v>63</v>
      </c>
      <c r="B37" s="60">
        <v>3121</v>
      </c>
      <c r="C37" s="42" t="s">
        <v>64</v>
      </c>
      <c r="D37" s="43">
        <v>464809.34999999998</v>
      </c>
      <c r="E37" s="43">
        <v>1900000</v>
      </c>
      <c r="F37" s="43">
        <v>667840</v>
      </c>
      <c r="G37" s="43">
        <v>449039.53000000003</v>
      </c>
      <c r="H37" s="44">
        <f t="shared" si="0"/>
        <v>23.633659473684212</v>
      </c>
      <c r="I37" s="44">
        <f t="shared" si="1"/>
        <v>67.23759133924294</v>
      </c>
      <c r="J37" s="45">
        <f t="shared" si="2"/>
        <v>-15769.819999999949</v>
      </c>
      <c r="K37" s="39">
        <f t="shared" si="3"/>
        <v>96.607249832646445</v>
      </c>
    </row>
    <row r="38" s="1" customFormat="1" ht="48">
      <c r="A38" s="59">
        <v>3160</v>
      </c>
      <c r="B38" s="83">
        <v>3160</v>
      </c>
      <c r="C38" s="42" t="s">
        <v>65</v>
      </c>
      <c r="D38" s="50">
        <v>0</v>
      </c>
      <c r="E38" s="50">
        <v>200000</v>
      </c>
      <c r="F38" s="50">
        <v>50000</v>
      </c>
      <c r="G38" s="50">
        <v>22621.18</v>
      </c>
      <c r="H38" s="44">
        <f t="shared" si="0"/>
        <v>11.310589999999999</v>
      </c>
      <c r="I38" s="44">
        <f t="shared" si="1"/>
        <v>45.242359999999998</v>
      </c>
      <c r="J38" s="45">
        <f t="shared" si="2"/>
        <v>22621.18</v>
      </c>
      <c r="K38" s="39" t="e">
        <f t="shared" si="3"/>
        <v>#DIV/0!</v>
      </c>
    </row>
    <row r="39" s="1" customFormat="1" ht="48">
      <c r="A39" s="59">
        <v>3180</v>
      </c>
      <c r="B39" s="83">
        <v>3180</v>
      </c>
      <c r="C39" s="42" t="s">
        <v>66</v>
      </c>
      <c r="D39" s="50">
        <v>61052.279999999999</v>
      </c>
      <c r="E39" s="50">
        <v>150000</v>
      </c>
      <c r="F39" s="50">
        <v>39000</v>
      </c>
      <c r="G39" s="50">
        <v>7000</v>
      </c>
      <c r="H39" s="44">
        <f t="shared" si="0"/>
        <v>4.666666666666667</v>
      </c>
      <c r="I39" s="44">
        <f t="shared" si="1"/>
        <v>17.948717948717949</v>
      </c>
      <c r="J39" s="45">
        <f t="shared" si="2"/>
        <v>-54052.279999999999</v>
      </c>
      <c r="K39" s="39">
        <f t="shared" si="3"/>
        <v>11.465583267324332</v>
      </c>
    </row>
    <row r="40" s="1" customFormat="1" ht="36">
      <c r="A40" s="59">
        <v>3192</v>
      </c>
      <c r="B40" s="83">
        <v>3192</v>
      </c>
      <c r="C40" s="42" t="s">
        <v>67</v>
      </c>
      <c r="D40" s="50">
        <v>6797.3100000000004</v>
      </c>
      <c r="E40" s="50">
        <v>103000</v>
      </c>
      <c r="F40" s="50">
        <v>33000</v>
      </c>
      <c r="G40" s="50">
        <v>18196.049999999999</v>
      </c>
      <c r="H40" s="44">
        <f t="shared" si="0"/>
        <v>17.666067961165048</v>
      </c>
      <c r="I40" s="44">
        <f t="shared" si="1"/>
        <v>55.139545454545456</v>
      </c>
      <c r="J40" s="45">
        <f t="shared" si="2"/>
        <v>11398.739999999998</v>
      </c>
      <c r="K40" s="39">
        <f t="shared" si="3"/>
        <v>267.69486752847814</v>
      </c>
    </row>
    <row r="41" ht="48">
      <c r="A41" s="59" t="s">
        <v>68</v>
      </c>
      <c r="B41" s="83">
        <v>3242</v>
      </c>
      <c r="C41" s="49" t="s">
        <v>69</v>
      </c>
      <c r="D41" s="50">
        <v>191530</v>
      </c>
      <c r="E41" s="50">
        <v>731000</v>
      </c>
      <c r="F41" s="50">
        <v>730500</v>
      </c>
      <c r="G41" s="50">
        <v>463120</v>
      </c>
      <c r="H41" s="44">
        <f t="shared" si="0"/>
        <v>63.354309165526679</v>
      </c>
      <c r="I41" s="44">
        <f t="shared" si="1"/>
        <v>63.397672826830942</v>
      </c>
      <c r="J41" s="45">
        <f t="shared" si="2"/>
        <v>271590</v>
      </c>
      <c r="K41" s="53">
        <f t="shared" si="3"/>
        <v>241.80024017125254</v>
      </c>
    </row>
    <row r="42" s="69" customFormat="1" ht="13.5">
      <c r="A42" s="54">
        <v>4000</v>
      </c>
      <c r="B42" s="55"/>
      <c r="C42" s="28" t="s">
        <v>70</v>
      </c>
      <c r="D42" s="70">
        <f>SUM(D43:D47)</f>
        <v>3783269.8100000001</v>
      </c>
      <c r="E42" s="70">
        <f>SUM(E43:E47)</f>
        <v>17382674</v>
      </c>
      <c r="F42" s="70">
        <f>SUM(F43:F47)</f>
        <v>7270950</v>
      </c>
      <c r="G42" s="70">
        <f>SUM(G43:G47)</f>
        <v>3808026.46</v>
      </c>
      <c r="H42" s="30">
        <f t="shared" si="0"/>
        <v>21.90702339582506</v>
      </c>
      <c r="I42" s="30">
        <f t="shared" si="1"/>
        <v>52.373162516589986</v>
      </c>
      <c r="J42" s="31">
        <f t="shared" si="2"/>
        <v>24756.649999999907</v>
      </c>
      <c r="K42" s="32">
        <f t="shared" si="3"/>
        <v>100.65437178005551</v>
      </c>
    </row>
    <row r="43" ht="48">
      <c r="A43" s="33" t="s">
        <v>71</v>
      </c>
      <c r="B43" s="58">
        <v>4030</v>
      </c>
      <c r="C43" s="35" t="s">
        <v>72</v>
      </c>
      <c r="D43" s="36">
        <v>1015963.86</v>
      </c>
      <c r="E43" s="36">
        <v>4431680</v>
      </c>
      <c r="F43" s="36">
        <v>1624100</v>
      </c>
      <c r="G43" s="36">
        <v>1051720.4199999999</v>
      </c>
      <c r="H43" s="37">
        <f t="shared" si="0"/>
        <v>23.731867373095529</v>
      </c>
      <c r="I43" s="37">
        <f t="shared" si="1"/>
        <v>64.757122098392955</v>
      </c>
      <c r="J43" s="38">
        <f t="shared" si="2"/>
        <v>35756.559999999939</v>
      </c>
      <c r="K43" s="39">
        <f t="shared" si="3"/>
        <v>103.51947164734776</v>
      </c>
    </row>
    <row r="44" ht="48">
      <c r="A44" s="40" t="s">
        <v>73</v>
      </c>
      <c r="B44" s="60">
        <v>4040</v>
      </c>
      <c r="C44" s="42" t="s">
        <v>74</v>
      </c>
      <c r="D44" s="43">
        <v>137004.82000000001</v>
      </c>
      <c r="E44" s="43">
        <v>570794</v>
      </c>
      <c r="F44" s="43">
        <v>241500</v>
      </c>
      <c r="G44" s="43">
        <v>135068.62</v>
      </c>
      <c r="H44" s="44">
        <f t="shared" si="0"/>
        <v>23.66328657974681</v>
      </c>
      <c r="I44" s="44">
        <f t="shared" si="1"/>
        <v>55.929035196687373</v>
      </c>
      <c r="J44" s="45">
        <f t="shared" si="2"/>
        <v>-1936.2000000000116</v>
      </c>
      <c r="K44" s="46">
        <f t="shared" si="3"/>
        <v>98.586765049579995</v>
      </c>
    </row>
    <row r="45" ht="48">
      <c r="A45" s="40" t="s">
        <v>75</v>
      </c>
      <c r="B45" s="60">
        <v>4060</v>
      </c>
      <c r="C45" s="42" t="s">
        <v>76</v>
      </c>
      <c r="D45" s="43">
        <v>2332302.5600000001</v>
      </c>
      <c r="E45" s="43">
        <v>10237950</v>
      </c>
      <c r="F45" s="43">
        <v>4750950</v>
      </c>
      <c r="G45" s="43">
        <v>2365773.1699999999</v>
      </c>
      <c r="H45" s="44">
        <f t="shared" si="0"/>
        <v>23.107879702479501</v>
      </c>
      <c r="I45" s="44">
        <f t="shared" si="1"/>
        <v>49.795791789010622</v>
      </c>
      <c r="J45" s="45">
        <f t="shared" si="2"/>
        <v>33470.60999999987</v>
      </c>
      <c r="K45" s="46">
        <f t="shared" si="3"/>
        <v>101.43508867906057</v>
      </c>
    </row>
    <row r="46" ht="48">
      <c r="A46" s="40" t="s">
        <v>77</v>
      </c>
      <c r="B46" s="60">
        <v>4081</v>
      </c>
      <c r="C46" s="42" t="s">
        <v>78</v>
      </c>
      <c r="D46" s="43">
        <v>238129.57000000001</v>
      </c>
      <c r="E46" s="43">
        <v>1125120</v>
      </c>
      <c r="F46" s="43">
        <v>369400</v>
      </c>
      <c r="G46" s="43">
        <v>205734.25</v>
      </c>
      <c r="H46" s="44">
        <f t="shared" si="0"/>
        <v>18.2855384314562</v>
      </c>
      <c r="I46" s="44">
        <f t="shared" si="1"/>
        <v>55.694166215484564</v>
      </c>
      <c r="J46" s="45">
        <f t="shared" si="2"/>
        <v>-32395.320000000007</v>
      </c>
      <c r="K46" s="46">
        <f t="shared" si="3"/>
        <v>86.395927225669624</v>
      </c>
    </row>
    <row r="47" ht="48">
      <c r="A47" s="47" t="s">
        <v>79</v>
      </c>
      <c r="B47" s="83">
        <v>4082</v>
      </c>
      <c r="C47" s="49" t="s">
        <v>80</v>
      </c>
      <c r="D47" s="50">
        <v>59869</v>
      </c>
      <c r="E47" s="50">
        <v>1017130</v>
      </c>
      <c r="F47" s="50">
        <v>285000</v>
      </c>
      <c r="G47" s="50">
        <v>49730</v>
      </c>
      <c r="H47" s="51">
        <f t="shared" si="0"/>
        <v>4.8892471955403929</v>
      </c>
      <c r="I47" s="51">
        <f t="shared" si="1"/>
        <v>17.449122807017545</v>
      </c>
      <c r="J47" s="52">
        <f t="shared" si="2"/>
        <v>-10139</v>
      </c>
      <c r="K47" s="53">
        <f t="shared" si="3"/>
        <v>83.064691242546232</v>
      </c>
    </row>
    <row r="48" s="69" customFormat="1" ht="13.5">
      <c r="A48" s="54">
        <v>5000</v>
      </c>
      <c r="B48" s="55"/>
      <c r="C48" s="28" t="s">
        <v>81</v>
      </c>
      <c r="D48" s="70">
        <f>SUM(D49:D51)</f>
        <v>413006.77000000002</v>
      </c>
      <c r="E48" s="70">
        <f>SUM(E49:E51)</f>
        <v>2641682</v>
      </c>
      <c r="F48" s="70">
        <f>SUM(F49:F51)</f>
        <v>888120</v>
      </c>
      <c r="G48" s="70">
        <f>SUM(G49:G51)</f>
        <v>304768.69</v>
      </c>
      <c r="H48" s="30">
        <f t="shared" si="0"/>
        <v>11.536918145333162</v>
      </c>
      <c r="I48" s="30">
        <f t="shared" si="1"/>
        <v>34.316161104355267</v>
      </c>
      <c r="J48" s="31">
        <f t="shared" si="2"/>
        <v>-108238.08000000002</v>
      </c>
      <c r="K48" s="32">
        <f t="shared" si="3"/>
        <v>73.792662042803798</v>
      </c>
    </row>
    <row r="49" ht="48">
      <c r="A49" s="33" t="s">
        <v>82</v>
      </c>
      <c r="B49" s="58">
        <v>5011</v>
      </c>
      <c r="C49" s="35" t="s">
        <v>83</v>
      </c>
      <c r="D49" s="36">
        <v>2705.1999999999998</v>
      </c>
      <c r="E49" s="36">
        <v>75000</v>
      </c>
      <c r="F49" s="36">
        <v>16000</v>
      </c>
      <c r="G49" s="36">
        <v>6101.5</v>
      </c>
      <c r="H49" s="37">
        <f t="shared" si="0"/>
        <v>8.1353333333333335</v>
      </c>
      <c r="I49" s="37">
        <f t="shared" si="1"/>
        <v>38.134374999999999</v>
      </c>
      <c r="J49" s="38">
        <f t="shared" si="2"/>
        <v>3396.3000000000002</v>
      </c>
      <c r="K49" s="39">
        <f t="shared" si="3"/>
        <v>225.54709448469615</v>
      </c>
    </row>
    <row r="50" ht="48">
      <c r="A50" s="40" t="s">
        <v>84</v>
      </c>
      <c r="B50" s="60">
        <v>5012</v>
      </c>
      <c r="C50" s="42" t="s">
        <v>85</v>
      </c>
      <c r="D50" s="43">
        <v>0</v>
      </c>
      <c r="E50" s="43">
        <v>70000</v>
      </c>
      <c r="F50" s="43">
        <v>18000</v>
      </c>
      <c r="G50" s="43">
        <v>2773.3899999999999</v>
      </c>
      <c r="H50" s="44">
        <f t="shared" si="0"/>
        <v>3.9619857142857144</v>
      </c>
      <c r="I50" s="44">
        <f t="shared" si="1"/>
        <v>15.407722222222223</v>
      </c>
      <c r="J50" s="45">
        <f t="shared" si="2"/>
        <v>2773.3899999999999</v>
      </c>
      <c r="K50" s="46" t="e">
        <f t="shared" si="3"/>
        <v>#DIV/0!</v>
      </c>
    </row>
    <row r="51" ht="48">
      <c r="A51" s="47" t="s">
        <v>86</v>
      </c>
      <c r="B51" s="83">
        <v>5031</v>
      </c>
      <c r="C51" s="49" t="s">
        <v>87</v>
      </c>
      <c r="D51" s="50">
        <v>410301.57000000001</v>
      </c>
      <c r="E51" s="50">
        <v>2496682</v>
      </c>
      <c r="F51" s="50">
        <v>854120</v>
      </c>
      <c r="G51" s="50">
        <v>295893.79999999999</v>
      </c>
      <c r="H51" s="51">
        <f t="shared" si="0"/>
        <v>11.851481285962731</v>
      </c>
      <c r="I51" s="51">
        <f t="shared" si="1"/>
        <v>34.643118063035637</v>
      </c>
      <c r="J51" s="52">
        <f t="shared" si="2"/>
        <v>-114407.77000000002</v>
      </c>
      <c r="K51" s="53">
        <f t="shared" si="3"/>
        <v>72.11617542677206</v>
      </c>
    </row>
    <row r="52" s="69" customFormat="1" ht="13.5">
      <c r="A52" s="54">
        <v>6000</v>
      </c>
      <c r="B52" s="55"/>
      <c r="C52" s="28" t="s">
        <v>88</v>
      </c>
      <c r="D52" s="70">
        <f>SUM(D53:D57)</f>
        <v>1933347.3399999999</v>
      </c>
      <c r="E52" s="70">
        <f>SUM(E53:E58)</f>
        <v>11166784</v>
      </c>
      <c r="F52" s="70">
        <f>SUM(F53:F58)</f>
        <v>3643334</v>
      </c>
      <c r="G52" s="70">
        <f>SUM(G53:G58)</f>
        <v>1613429.3500000001</v>
      </c>
      <c r="H52" s="30">
        <f t="shared" si="0"/>
        <v>14.44846922802483</v>
      </c>
      <c r="I52" s="30">
        <f t="shared" si="1"/>
        <v>44.284420533500359</v>
      </c>
      <c r="J52" s="31">
        <f t="shared" si="2"/>
        <v>-319917.98999999976</v>
      </c>
      <c r="K52" s="32">
        <f t="shared" si="3"/>
        <v>83.452637641408003</v>
      </c>
    </row>
    <row r="53" ht="25.5" hidden="1">
      <c r="A53" s="33" t="s">
        <v>89</v>
      </c>
      <c r="B53" s="58">
        <v>6016</v>
      </c>
      <c r="C53" s="35" t="s">
        <v>90</v>
      </c>
      <c r="D53" s="36">
        <v>0</v>
      </c>
      <c r="E53" s="36">
        <v>0</v>
      </c>
      <c r="F53" s="36">
        <v>0</v>
      </c>
      <c r="G53" s="36">
        <v>0</v>
      </c>
      <c r="H53" s="37" t="e">
        <f t="shared" si="0"/>
        <v>#DIV/0!</v>
      </c>
      <c r="I53" s="37" t="e">
        <f t="shared" si="1"/>
        <v>#DIV/0!</v>
      </c>
      <c r="J53" s="38">
        <f t="shared" si="2"/>
        <v>0</v>
      </c>
      <c r="K53" s="46"/>
    </row>
    <row r="54" ht="48">
      <c r="A54" s="40" t="s">
        <v>91</v>
      </c>
      <c r="B54" s="60">
        <v>6020</v>
      </c>
      <c r="C54" s="42" t="s">
        <v>92</v>
      </c>
      <c r="D54" s="43">
        <v>1398728.6799999999</v>
      </c>
      <c r="E54" s="43">
        <v>5052100</v>
      </c>
      <c r="F54" s="43">
        <v>1900000</v>
      </c>
      <c r="G54" s="43">
        <v>1327637.49</v>
      </c>
      <c r="H54" s="44">
        <f t="shared" si="0"/>
        <v>26.278923417984601</v>
      </c>
      <c r="I54" s="44">
        <f t="shared" si="1"/>
        <v>69.875657368421045</v>
      </c>
      <c r="J54" s="45">
        <f t="shared" si="2"/>
        <v>-71091.189999999944</v>
      </c>
      <c r="K54" s="46">
        <f t="shared" si="3"/>
        <v>94.917442459248065</v>
      </c>
    </row>
    <row r="55" ht="48">
      <c r="A55" s="40" t="s">
        <v>93</v>
      </c>
      <c r="B55" s="60">
        <v>6030</v>
      </c>
      <c r="C55" s="42" t="s">
        <v>94</v>
      </c>
      <c r="D55" s="43">
        <v>363754.91999999998</v>
      </c>
      <c r="E55" s="43">
        <v>3689400</v>
      </c>
      <c r="F55" s="43">
        <v>1090550</v>
      </c>
      <c r="G55" s="43">
        <v>111271.06</v>
      </c>
      <c r="H55" s="44">
        <f t="shared" si="0"/>
        <v>3.0159662817802348</v>
      </c>
      <c r="I55" s="44">
        <f t="shared" si="1"/>
        <v>10.203205721883453</v>
      </c>
      <c r="J55" s="45">
        <f t="shared" si="2"/>
        <v>-252483.85999999999</v>
      </c>
      <c r="K55" s="46">
        <f t="shared" si="3"/>
        <v>30.589568383020083</v>
      </c>
    </row>
    <row r="56" ht="48">
      <c r="A56" s="40" t="s">
        <v>95</v>
      </c>
      <c r="B56" s="60">
        <v>6040</v>
      </c>
      <c r="C56" s="42" t="s">
        <v>96</v>
      </c>
      <c r="D56" s="43">
        <v>9000</v>
      </c>
      <c r="E56" s="43">
        <v>365284</v>
      </c>
      <c r="F56" s="43">
        <v>27784</v>
      </c>
      <c r="G56" s="43">
        <v>0</v>
      </c>
      <c r="H56" s="44">
        <f t="shared" si="0"/>
        <v>0</v>
      </c>
      <c r="I56" s="44">
        <f t="shared" si="1"/>
        <v>0</v>
      </c>
      <c r="J56" s="45">
        <f t="shared" si="2"/>
        <v>-9000</v>
      </c>
      <c r="K56" s="46">
        <f t="shared" si="3"/>
        <v>0</v>
      </c>
    </row>
    <row r="57" ht="60">
      <c r="A57" s="40" t="s">
        <v>97</v>
      </c>
      <c r="B57" s="60">
        <v>6071</v>
      </c>
      <c r="C57" s="42" t="s">
        <v>98</v>
      </c>
      <c r="D57" s="43">
        <v>161863.73999999999</v>
      </c>
      <c r="E57" s="43">
        <v>2000000</v>
      </c>
      <c r="F57" s="43">
        <v>610000</v>
      </c>
      <c r="G57" s="43">
        <v>174520.79999999999</v>
      </c>
      <c r="H57" s="44">
        <f t="shared" si="0"/>
        <v>8.7260399999999994</v>
      </c>
      <c r="I57" s="44">
        <f t="shared" si="1"/>
        <v>28.60996721311475</v>
      </c>
      <c r="J57" s="45">
        <f t="shared" si="2"/>
        <v>12657.059999999998</v>
      </c>
      <c r="K57" s="46">
        <f t="shared" si="3"/>
        <v>107.81957713321093</v>
      </c>
    </row>
    <row r="58" ht="48">
      <c r="A58" s="47" t="s">
        <v>99</v>
      </c>
      <c r="B58" s="83">
        <v>6090</v>
      </c>
      <c r="C58" s="49" t="s">
        <v>100</v>
      </c>
      <c r="D58" s="50">
        <v>0</v>
      </c>
      <c r="E58" s="50">
        <v>60000</v>
      </c>
      <c r="F58" s="50">
        <v>15000</v>
      </c>
      <c r="G58" s="50">
        <v>0</v>
      </c>
      <c r="H58" s="51">
        <f t="shared" si="0"/>
        <v>0</v>
      </c>
      <c r="I58" s="51">
        <f t="shared" si="1"/>
        <v>0</v>
      </c>
      <c r="J58" s="52">
        <f t="shared" si="2"/>
        <v>0</v>
      </c>
      <c r="K58" s="46" t="e">
        <f t="shared" si="3"/>
        <v>#DIV/0!</v>
      </c>
    </row>
    <row r="59" s="69" customFormat="1" ht="13.5">
      <c r="A59" s="54">
        <v>7000</v>
      </c>
      <c r="B59" s="55"/>
      <c r="C59" s="28" t="s">
        <v>101</v>
      </c>
      <c r="D59" s="70">
        <f>SUM(D60:D67)</f>
        <v>162280</v>
      </c>
      <c r="E59" s="70">
        <f>SUM(E60:E67)</f>
        <v>4880400</v>
      </c>
      <c r="F59" s="70">
        <f>SUM(F60:F67)</f>
        <v>835400</v>
      </c>
      <c r="G59" s="70">
        <f>SUM(G60:G67)</f>
        <v>24552</v>
      </c>
      <c r="H59" s="30">
        <f t="shared" si="0"/>
        <v>0.50307351856405214</v>
      </c>
      <c r="I59" s="30">
        <f t="shared" si="1"/>
        <v>2.9389514005266939</v>
      </c>
      <c r="J59" s="31">
        <f t="shared" si="2"/>
        <v>-137728</v>
      </c>
      <c r="K59" s="32">
        <f t="shared" si="3"/>
        <v>15.129405964998769</v>
      </c>
    </row>
    <row r="60" ht="48">
      <c r="A60" s="33" t="s">
        <v>102</v>
      </c>
      <c r="B60" s="58">
        <v>7110</v>
      </c>
      <c r="C60" s="35" t="s">
        <v>103</v>
      </c>
      <c r="D60" s="36">
        <v>0</v>
      </c>
      <c r="E60" s="36">
        <v>0</v>
      </c>
      <c r="F60" s="36">
        <v>0</v>
      </c>
      <c r="G60" s="36">
        <v>0</v>
      </c>
      <c r="H60" s="37" t="e">
        <f t="shared" si="0"/>
        <v>#DIV/0!</v>
      </c>
      <c r="I60" s="37" t="e">
        <f t="shared" si="1"/>
        <v>#DIV/0!</v>
      </c>
      <c r="J60" s="38">
        <f t="shared" si="2"/>
        <v>0</v>
      </c>
      <c r="K60" s="46" t="e">
        <f t="shared" si="3"/>
        <v>#DIV/0!</v>
      </c>
    </row>
    <row r="61" ht="24">
      <c r="A61" s="57">
        <v>7350</v>
      </c>
      <c r="B61" s="82">
        <v>7350</v>
      </c>
      <c r="C61" s="35" t="s">
        <v>104</v>
      </c>
      <c r="D61" s="36">
        <v>8400</v>
      </c>
      <c r="E61" s="36">
        <v>850000</v>
      </c>
      <c r="F61" s="36">
        <v>250000</v>
      </c>
      <c r="G61" s="36">
        <v>0</v>
      </c>
      <c r="H61" s="37">
        <f t="shared" si="0"/>
        <v>0</v>
      </c>
      <c r="I61" s="37">
        <f t="shared" si="1"/>
        <v>0</v>
      </c>
      <c r="J61" s="38">
        <f t="shared" si="2"/>
        <v>-8400</v>
      </c>
      <c r="K61" s="46">
        <f t="shared" si="3"/>
        <v>0</v>
      </c>
    </row>
    <row r="62" s="1" customFormat="1" ht="24">
      <c r="A62" s="57"/>
      <c r="B62" s="82">
        <v>7351</v>
      </c>
      <c r="C62" s="35" t="s">
        <v>105</v>
      </c>
      <c r="D62" s="36"/>
      <c r="E62" s="36">
        <v>500000</v>
      </c>
      <c r="F62" s="36">
        <v>250000</v>
      </c>
      <c r="G62" s="36"/>
      <c r="H62" s="37">
        <f t="shared" si="0"/>
        <v>0</v>
      </c>
      <c r="I62" s="37">
        <f t="shared" si="1"/>
        <v>0</v>
      </c>
      <c r="J62" s="38">
        <f t="shared" si="2"/>
        <v>0</v>
      </c>
      <c r="K62" s="46" t="e">
        <f t="shared" si="3"/>
        <v>#DIV/0!</v>
      </c>
    </row>
    <row r="63" s="1" customFormat="1" ht="25.5" customHeight="1">
      <c r="A63" s="57"/>
      <c r="B63" s="82">
        <v>7390</v>
      </c>
      <c r="C63" s="35" t="s">
        <v>106</v>
      </c>
      <c r="D63" s="36"/>
      <c r="E63" s="36">
        <v>115400</v>
      </c>
      <c r="F63" s="36">
        <v>115400</v>
      </c>
      <c r="G63" s="36"/>
      <c r="H63" s="37">
        <f t="shared" si="0"/>
        <v>0</v>
      </c>
      <c r="I63" s="37">
        <f t="shared" si="1"/>
        <v>0</v>
      </c>
      <c r="J63" s="38">
        <f t="shared" si="2"/>
        <v>0</v>
      </c>
      <c r="K63" s="46" t="e">
        <f t="shared" si="3"/>
        <v>#DIV/0!</v>
      </c>
    </row>
    <row r="64" ht="48">
      <c r="A64" s="40" t="s">
        <v>107</v>
      </c>
      <c r="B64" s="60">
        <v>7412</v>
      </c>
      <c r="C64" s="42" t="s">
        <v>108</v>
      </c>
      <c r="D64" s="43">
        <v>59980</v>
      </c>
      <c r="E64" s="43">
        <v>200000</v>
      </c>
      <c r="F64" s="43">
        <v>90000</v>
      </c>
      <c r="G64" s="43">
        <v>0</v>
      </c>
      <c r="H64" s="44">
        <f t="shared" si="0"/>
        <v>0</v>
      </c>
      <c r="I64" s="44">
        <f t="shared" si="1"/>
        <v>0</v>
      </c>
      <c r="J64" s="45">
        <f t="shared" si="2"/>
        <v>-59980</v>
      </c>
      <c r="K64" s="46">
        <f t="shared" si="3"/>
        <v>0</v>
      </c>
    </row>
    <row r="65" ht="25.5">
      <c r="A65" s="40" t="s">
        <v>109</v>
      </c>
      <c r="B65" s="60">
        <v>7461</v>
      </c>
      <c r="C65" s="42" t="s">
        <v>110</v>
      </c>
      <c r="D65" s="43">
        <v>93900</v>
      </c>
      <c r="E65" s="43">
        <v>3155000</v>
      </c>
      <c r="F65" s="43">
        <v>100000</v>
      </c>
      <c r="G65" s="43">
        <v>24552</v>
      </c>
      <c r="H65" s="44">
        <f t="shared" si="0"/>
        <v>0.77819334389857375</v>
      </c>
      <c r="I65" s="44">
        <f t="shared" si="1"/>
        <v>24.552</v>
      </c>
      <c r="J65" s="45">
        <f t="shared" si="2"/>
        <v>-69348</v>
      </c>
      <c r="K65" s="46">
        <f t="shared" si="3"/>
        <v>26.146964856230031</v>
      </c>
    </row>
    <row r="66">
      <c r="A66" s="40" t="s">
        <v>111</v>
      </c>
      <c r="B66" s="60">
        <v>7640</v>
      </c>
      <c r="C66" s="42" t="s">
        <v>112</v>
      </c>
      <c r="D66" s="43">
        <v>0</v>
      </c>
      <c r="E66" s="43">
        <v>0</v>
      </c>
      <c r="F66" s="43">
        <v>0</v>
      </c>
      <c r="G66" s="43">
        <v>0</v>
      </c>
      <c r="H66" s="44" t="e">
        <f t="shared" si="0"/>
        <v>#DIV/0!</v>
      </c>
      <c r="I66" s="44" t="e">
        <f t="shared" si="1"/>
        <v>#DIV/0!</v>
      </c>
      <c r="J66" s="45">
        <f t="shared" si="2"/>
        <v>0</v>
      </c>
      <c r="K66" s="46"/>
    </row>
    <row r="67" ht="26.25">
      <c r="A67" s="47" t="s">
        <v>113</v>
      </c>
      <c r="B67" s="83">
        <v>7680</v>
      </c>
      <c r="C67" s="49" t="s">
        <v>114</v>
      </c>
      <c r="D67" s="50">
        <v>0</v>
      </c>
      <c r="E67" s="50">
        <v>60000</v>
      </c>
      <c r="F67" s="50">
        <v>30000</v>
      </c>
      <c r="G67" s="50">
        <v>0</v>
      </c>
      <c r="H67" s="51">
        <f t="shared" si="0"/>
        <v>0</v>
      </c>
      <c r="I67" s="51">
        <f t="shared" si="1"/>
        <v>0</v>
      </c>
      <c r="J67" s="52">
        <f t="shared" si="2"/>
        <v>0</v>
      </c>
      <c r="K67" s="53"/>
    </row>
    <row r="68" s="69" customFormat="1" ht="13.5">
      <c r="A68" s="54">
        <v>8000</v>
      </c>
      <c r="B68" s="55"/>
      <c r="C68" s="28" t="s">
        <v>115</v>
      </c>
      <c r="D68" s="70">
        <f>SUM(D69:D73)</f>
        <v>586734.01000000001</v>
      </c>
      <c r="E68" s="70">
        <f>SUM(E69:E73)</f>
        <v>4953823</v>
      </c>
      <c r="F68" s="70">
        <f>SUM(F69:F73)</f>
        <v>2057500</v>
      </c>
      <c r="G68" s="70">
        <f>SUM(G69:G73)</f>
        <v>457716.13</v>
      </c>
      <c r="H68" s="30">
        <f t="shared" si="0"/>
        <v>9.2396545052174854</v>
      </c>
      <c r="I68" s="30">
        <f t="shared" si="1"/>
        <v>22.24622746051033</v>
      </c>
      <c r="J68" s="31">
        <f t="shared" si="2"/>
        <v>-129017.88</v>
      </c>
      <c r="K68" s="32">
        <f t="shared" si="3"/>
        <v>78.010840039765199</v>
      </c>
    </row>
    <row r="69" ht="25.5">
      <c r="A69" s="33" t="s">
        <v>116</v>
      </c>
      <c r="B69" s="58">
        <v>8110</v>
      </c>
      <c r="C69" s="35" t="s">
        <v>117</v>
      </c>
      <c r="D69" s="36">
        <v>0</v>
      </c>
      <c r="E69" s="36">
        <v>63000</v>
      </c>
      <c r="F69" s="36">
        <v>50000</v>
      </c>
      <c r="G69" s="36">
        <v>0</v>
      </c>
      <c r="H69" s="37">
        <f t="shared" si="0"/>
        <v>0</v>
      </c>
      <c r="I69" s="37">
        <f t="shared" si="1"/>
        <v>0</v>
      </c>
      <c r="J69" s="38">
        <f t="shared" si="2"/>
        <v>0</v>
      </c>
      <c r="K69" s="46"/>
    </row>
    <row r="70">
      <c r="A70" s="40" t="s">
        <v>118</v>
      </c>
      <c r="B70" s="60">
        <v>8130</v>
      </c>
      <c r="C70" s="42" t="s">
        <v>119</v>
      </c>
      <c r="D70" s="43">
        <v>586734.01000000001</v>
      </c>
      <c r="E70" s="43">
        <v>3628123</v>
      </c>
      <c r="F70" s="43">
        <v>1312500</v>
      </c>
      <c r="G70" s="43">
        <v>457716.13</v>
      </c>
      <c r="H70" s="44">
        <f t="shared" si="0"/>
        <v>12.615783147374001</v>
      </c>
      <c r="I70" s="44">
        <f t="shared" si="1"/>
        <v>34.873609904761906</v>
      </c>
      <c r="J70" s="38">
        <f t="shared" si="2"/>
        <v>-129017.88</v>
      </c>
      <c r="K70" s="46">
        <f t="shared" si="3"/>
        <v>78.010840039765199</v>
      </c>
    </row>
    <row r="71" s="1" customFormat="1">
      <c r="A71" s="59">
        <v>8230</v>
      </c>
      <c r="B71" s="83">
        <v>8230</v>
      </c>
      <c r="C71" s="42" t="s">
        <v>120</v>
      </c>
      <c r="D71" s="50">
        <v>0</v>
      </c>
      <c r="E71" s="50">
        <v>45000</v>
      </c>
      <c r="F71" s="50">
        <v>45000</v>
      </c>
      <c r="G71" s="50">
        <v>0</v>
      </c>
      <c r="H71" s="51">
        <f t="shared" si="0"/>
        <v>0</v>
      </c>
      <c r="I71" s="51">
        <f t="shared" si="1"/>
        <v>0</v>
      </c>
      <c r="J71" s="38">
        <f t="shared" si="2"/>
        <v>0</v>
      </c>
      <c r="K71" s="46"/>
    </row>
    <row r="72" s="1" customFormat="1" ht="25.5">
      <c r="A72" s="59">
        <v>8330</v>
      </c>
      <c r="B72" s="83">
        <v>8330</v>
      </c>
      <c r="C72" s="42" t="s">
        <v>121</v>
      </c>
      <c r="D72" s="50">
        <v>0</v>
      </c>
      <c r="E72" s="50">
        <v>100000</v>
      </c>
      <c r="F72" s="50">
        <v>50000</v>
      </c>
      <c r="G72" s="50">
        <v>0</v>
      </c>
      <c r="H72" s="51">
        <f t="shared" si="0"/>
        <v>0</v>
      </c>
      <c r="I72" s="51">
        <f t="shared" si="1"/>
        <v>0</v>
      </c>
      <c r="J72" s="38">
        <f t="shared" si="2"/>
        <v>0</v>
      </c>
      <c r="K72" s="46"/>
    </row>
    <row r="73" ht="13.5">
      <c r="A73" s="47" t="s">
        <v>122</v>
      </c>
      <c r="B73" s="83">
        <v>8710</v>
      </c>
      <c r="C73" s="49" t="s">
        <v>123</v>
      </c>
      <c r="D73" s="50">
        <v>0</v>
      </c>
      <c r="E73" s="50">
        <v>1117700</v>
      </c>
      <c r="F73" s="50">
        <v>600000</v>
      </c>
      <c r="G73" s="50">
        <v>0</v>
      </c>
      <c r="H73" s="51">
        <f t="shared" ref="H73:H121" si="6">G73/E73*100</f>
        <v>0</v>
      </c>
      <c r="I73" s="51">
        <f t="shared" ref="I73:I134" si="7">G73/F73*100</f>
        <v>0</v>
      </c>
      <c r="J73" s="38">
        <f t="shared" ref="J73:J121" si="8">G73-D73</f>
        <v>0</v>
      </c>
      <c r="K73" s="46"/>
    </row>
    <row r="74" s="69" customFormat="1" ht="13.5">
      <c r="A74" s="54">
        <v>9000</v>
      </c>
      <c r="B74" s="55"/>
      <c r="C74" s="28" t="s">
        <v>124</v>
      </c>
      <c r="D74" s="70">
        <f>SUM(D75:D77)</f>
        <v>799262.31000000006</v>
      </c>
      <c r="E74" s="70">
        <f>SUM(E75:E77)</f>
        <v>2600000</v>
      </c>
      <c r="F74" s="70">
        <f>SUM(F75:F77)</f>
        <v>645000</v>
      </c>
      <c r="G74" s="70">
        <f>SUM(G75:G77)</f>
        <v>430000</v>
      </c>
      <c r="H74" s="30">
        <f t="shared" si="6"/>
        <v>16.538461538461537</v>
      </c>
      <c r="I74" s="30">
        <f t="shared" si="7"/>
        <v>66.666666666666657</v>
      </c>
      <c r="J74" s="31">
        <f t="shared" si="8"/>
        <v>-369262.31000000006</v>
      </c>
      <c r="K74" s="32">
        <f t="shared" ref="K73:K121" si="9">G74/D74*100</f>
        <v>53.799609292223472</v>
      </c>
    </row>
    <row r="75" ht="38.25" hidden="1">
      <c r="A75" s="33" t="s">
        <v>125</v>
      </c>
      <c r="B75" s="58">
        <v>9410</v>
      </c>
      <c r="C75" s="35" t="s">
        <v>126</v>
      </c>
      <c r="D75" s="36">
        <v>0</v>
      </c>
      <c r="E75" s="36">
        <v>0</v>
      </c>
      <c r="F75" s="36">
        <v>0</v>
      </c>
      <c r="G75" s="36">
        <v>0</v>
      </c>
      <c r="H75" s="37"/>
      <c r="I75" s="37"/>
      <c r="J75" s="38">
        <f t="shared" si="8"/>
        <v>0</v>
      </c>
      <c r="K75" s="39" t="e">
        <f t="shared" si="9"/>
        <v>#DIV/0!</v>
      </c>
    </row>
    <row r="76">
      <c r="A76" s="40" t="s">
        <v>127</v>
      </c>
      <c r="B76" s="60">
        <v>9770</v>
      </c>
      <c r="C76" s="42" t="s">
        <v>128</v>
      </c>
      <c r="D76" s="43">
        <v>649262.31000000006</v>
      </c>
      <c r="E76" s="43">
        <v>2600000</v>
      </c>
      <c r="F76" s="43">
        <v>645000</v>
      </c>
      <c r="G76" s="43">
        <v>430000</v>
      </c>
      <c r="H76" s="44">
        <f t="shared" si="6"/>
        <v>16.538461538461537</v>
      </c>
      <c r="I76" s="44">
        <f t="shared" si="7"/>
        <v>66.666666666666657</v>
      </c>
      <c r="J76" s="45">
        <f t="shared" si="8"/>
        <v>-219262.31000000006</v>
      </c>
      <c r="K76" s="46">
        <f t="shared" si="9"/>
        <v>66.229009966711288</v>
      </c>
    </row>
    <row r="77" s="1" customFormat="1" ht="39">
      <c r="A77" s="73">
        <v>9800</v>
      </c>
      <c r="B77" s="65">
        <v>9800</v>
      </c>
      <c r="C77" s="35" t="s">
        <v>129</v>
      </c>
      <c r="D77" s="67">
        <v>150000</v>
      </c>
      <c r="E77" s="67">
        <v>0</v>
      </c>
      <c r="F77" s="67">
        <v>0</v>
      </c>
      <c r="G77" s="67">
        <v>0</v>
      </c>
      <c r="H77" s="68" t="e">
        <f t="shared" si="6"/>
        <v>#DIV/0!</v>
      </c>
      <c r="I77" s="68" t="e">
        <f t="shared" si="7"/>
        <v>#DIV/0!</v>
      </c>
      <c r="J77" s="45">
        <f t="shared" si="8"/>
        <v>-150000</v>
      </c>
      <c r="K77" s="46">
        <f t="shared" si="9"/>
        <v>0</v>
      </c>
    </row>
    <row r="78" ht="16.5">
      <c r="A78" s="84" t="s">
        <v>130</v>
      </c>
      <c r="B78" s="85"/>
      <c r="C78" s="86" t="s">
        <v>131</v>
      </c>
      <c r="D78" s="87">
        <f>D9+D13+D32+D42+D48+D52+D59+D68+D74+D28</f>
        <v>48590899.630000003</v>
      </c>
      <c r="E78" s="87">
        <f>E9+E13+E32+E42+E48+E52+E59+E68+E74+E28</f>
        <v>242434965</v>
      </c>
      <c r="F78" s="87">
        <f>F9+F13+F32+F42+F48+F52+F59+F68+F74+F28</f>
        <v>74648468.659999996</v>
      </c>
      <c r="G78" s="87">
        <f>G9+G13+G32+G42+G48+G52+G59+G68+G74+G28</f>
        <v>39163888.670000002</v>
      </c>
      <c r="H78" s="88">
        <f t="shared" si="6"/>
        <v>16.154389557628374</v>
      </c>
      <c r="I78" s="88">
        <f t="shared" si="7"/>
        <v>52.464423414201619</v>
      </c>
      <c r="J78" s="89">
        <f t="shared" si="8"/>
        <v>-9427010.9600000009</v>
      </c>
      <c r="K78" s="90">
        <f t="shared" si="9"/>
        <v>80.599225303950192</v>
      </c>
    </row>
    <row r="79" s="1" customFormat="1" ht="15.75">
      <c r="A79" s="91"/>
      <c r="B79" s="92"/>
      <c r="C79" s="93" t="s">
        <v>132</v>
      </c>
      <c r="D79" s="94"/>
      <c r="E79" s="94"/>
      <c r="F79" s="94"/>
      <c r="G79" s="94"/>
      <c r="H79" s="95"/>
      <c r="I79" s="95"/>
      <c r="J79" s="96"/>
      <c r="K79" s="97"/>
    </row>
    <row r="80" s="1" customFormat="1" ht="26.25">
      <c r="A80" s="98">
        <v>8831</v>
      </c>
      <c r="B80" s="99">
        <v>8831</v>
      </c>
      <c r="C80" s="100" t="s">
        <v>133</v>
      </c>
      <c r="D80" s="101">
        <v>0</v>
      </c>
      <c r="E80" s="101">
        <v>225000</v>
      </c>
      <c r="F80" s="101">
        <v>56250</v>
      </c>
      <c r="G80" s="101">
        <v>0</v>
      </c>
      <c r="H80" s="102">
        <f t="shared" si="6"/>
        <v>0</v>
      </c>
      <c r="I80" s="102"/>
      <c r="J80" s="103">
        <f t="shared" si="8"/>
        <v>0</v>
      </c>
      <c r="K80" s="104"/>
    </row>
    <row r="81" s="1" customFormat="1" ht="15.75" customHeight="1">
      <c r="A81" s="105"/>
      <c r="B81" s="105"/>
      <c r="C81" s="106" t="s">
        <v>134</v>
      </c>
      <c r="D81" s="107"/>
      <c r="E81" s="107"/>
      <c r="F81" s="107"/>
      <c r="G81" s="108"/>
      <c r="H81" s="109"/>
      <c r="I81" s="109"/>
      <c r="J81" s="110"/>
      <c r="K81" s="111"/>
    </row>
    <row r="82" s="1" customFormat="1">
      <c r="A82" s="112">
        <v>200000</v>
      </c>
      <c r="B82" s="113">
        <v>200000</v>
      </c>
      <c r="C82" s="114" t="s">
        <v>135</v>
      </c>
      <c r="D82" s="115"/>
      <c r="E82" s="115">
        <f>E83</f>
        <v>36335</v>
      </c>
      <c r="F82" s="115"/>
      <c r="G82" s="115">
        <f>G83</f>
        <v>15284280.83</v>
      </c>
      <c r="H82" s="116">
        <f t="shared" si="6"/>
        <v>42064.898389982111</v>
      </c>
      <c r="I82" s="116"/>
      <c r="J82" s="117"/>
      <c r="K82" s="118"/>
    </row>
    <row r="83" s="1" customFormat="1">
      <c r="A83" s="119">
        <v>208000</v>
      </c>
      <c r="B83" s="120">
        <v>208000</v>
      </c>
      <c r="C83" s="121" t="s">
        <v>136</v>
      </c>
      <c r="D83" s="122"/>
      <c r="E83" s="122">
        <f>E84+E86</f>
        <v>36335</v>
      </c>
      <c r="F83" s="122"/>
      <c r="G83" s="122">
        <f>G84+G86</f>
        <v>15284280.83</v>
      </c>
      <c r="H83" s="123">
        <f t="shared" si="6"/>
        <v>42064.898389982111</v>
      </c>
      <c r="I83" s="123"/>
      <c r="J83" s="124"/>
      <c r="K83" s="125"/>
    </row>
    <row r="84" s="1" customFormat="1">
      <c r="A84" s="126">
        <v>208100</v>
      </c>
      <c r="B84" s="127">
        <v>208100</v>
      </c>
      <c r="C84" s="128" t="s">
        <v>137</v>
      </c>
      <c r="D84" s="129"/>
      <c r="E84" s="129">
        <v>6896480</v>
      </c>
      <c r="F84" s="129"/>
      <c r="G84" s="124">
        <v>16162482.210000001</v>
      </c>
      <c r="H84" s="123">
        <f t="shared" si="6"/>
        <v>234.35842937266548</v>
      </c>
      <c r="I84" s="123"/>
      <c r="J84" s="124"/>
      <c r="K84" s="125"/>
    </row>
    <row r="85" s="1" customFormat="1">
      <c r="A85" s="126"/>
      <c r="B85" s="127">
        <v>208200</v>
      </c>
      <c r="C85" s="128" t="s">
        <v>138</v>
      </c>
      <c r="D85" s="129"/>
      <c r="E85" s="129">
        <v>0</v>
      </c>
      <c r="F85" s="129"/>
      <c r="G85" s="124">
        <v>23994037.390000001</v>
      </c>
      <c r="H85" s="123"/>
      <c r="I85" s="123"/>
      <c r="J85" s="124"/>
      <c r="K85" s="125"/>
    </row>
    <row r="86" s="1" customFormat="1" ht="25.5">
      <c r="A86" s="126">
        <v>208400</v>
      </c>
      <c r="B86" s="127">
        <v>208400</v>
      </c>
      <c r="C86" s="128" t="s">
        <v>139</v>
      </c>
      <c r="D86" s="129"/>
      <c r="E86" s="129">
        <v>-6860145</v>
      </c>
      <c r="F86" s="129"/>
      <c r="G86" s="129">
        <v>-878201.38</v>
      </c>
      <c r="H86" s="123">
        <f t="shared" si="6"/>
        <v>12.801498802139022</v>
      </c>
      <c r="I86" s="123"/>
      <c r="J86" s="124"/>
      <c r="K86" s="125"/>
    </row>
    <row r="87" s="1" customFormat="1">
      <c r="A87" s="119">
        <v>600000</v>
      </c>
      <c r="B87" s="120">
        <v>600000</v>
      </c>
      <c r="C87" s="121" t="s">
        <v>140</v>
      </c>
      <c r="D87" s="122"/>
      <c r="E87" s="122">
        <f>E88</f>
        <v>36335</v>
      </c>
      <c r="F87" s="122"/>
      <c r="G87" s="122">
        <f>G88</f>
        <v>15284280.83</v>
      </c>
      <c r="H87" s="123">
        <f t="shared" si="6"/>
        <v>42064.898389982111</v>
      </c>
      <c r="I87" s="123"/>
      <c r="J87" s="124"/>
      <c r="K87" s="125"/>
    </row>
    <row r="88" s="1" customFormat="1">
      <c r="A88" s="119">
        <v>602000</v>
      </c>
      <c r="B88" s="120">
        <v>602000</v>
      </c>
      <c r="C88" s="121" t="s">
        <v>141</v>
      </c>
      <c r="D88" s="122"/>
      <c r="E88" s="122">
        <f>E89+E91</f>
        <v>36335</v>
      </c>
      <c r="F88" s="122"/>
      <c r="G88" s="122">
        <f>G89+G91</f>
        <v>15284280.83</v>
      </c>
      <c r="H88" s="123">
        <f t="shared" si="6"/>
        <v>42064.898389982111</v>
      </c>
      <c r="I88" s="123"/>
      <c r="J88" s="124"/>
      <c r="K88" s="125"/>
    </row>
    <row r="89" s="1" customFormat="1">
      <c r="A89" s="126">
        <v>602100</v>
      </c>
      <c r="B89" s="127">
        <v>602100</v>
      </c>
      <c r="C89" s="128" t="s">
        <v>137</v>
      </c>
      <c r="D89" s="129"/>
      <c r="E89" s="129">
        <v>6896480</v>
      </c>
      <c r="F89" s="129"/>
      <c r="G89" s="124">
        <v>16162482.210000001</v>
      </c>
      <c r="H89" s="123">
        <f t="shared" si="6"/>
        <v>234.35842937266548</v>
      </c>
      <c r="I89" s="123"/>
      <c r="J89" s="124"/>
      <c r="K89" s="125"/>
    </row>
    <row r="90" s="1" customFormat="1">
      <c r="A90" s="126"/>
      <c r="B90" s="127">
        <v>602200</v>
      </c>
      <c r="C90" s="128" t="s">
        <v>138</v>
      </c>
      <c r="D90" s="129"/>
      <c r="E90" s="129">
        <v>0</v>
      </c>
      <c r="F90" s="129"/>
      <c r="G90" s="124">
        <v>23994037.390000001</v>
      </c>
      <c r="H90" s="123"/>
      <c r="I90" s="123"/>
      <c r="J90" s="124"/>
      <c r="K90" s="125"/>
    </row>
    <row r="91" s="1" customFormat="1" ht="26.25">
      <c r="A91" s="126">
        <v>602400</v>
      </c>
      <c r="B91" s="127">
        <v>602400</v>
      </c>
      <c r="C91" s="128" t="s">
        <v>139</v>
      </c>
      <c r="D91" s="129"/>
      <c r="E91" s="129">
        <v>-6860145</v>
      </c>
      <c r="F91" s="129"/>
      <c r="G91" s="129">
        <v>-878201.38</v>
      </c>
      <c r="H91" s="123">
        <f t="shared" si="6"/>
        <v>12.801498802139022</v>
      </c>
      <c r="I91" s="123"/>
      <c r="J91" s="124"/>
      <c r="K91" s="125"/>
    </row>
    <row r="92" s="1" customFormat="1" ht="28.5" customHeight="1">
      <c r="A92" s="130"/>
      <c r="B92" s="131"/>
      <c r="C92" s="132" t="s">
        <v>142</v>
      </c>
      <c r="D92" s="133"/>
      <c r="E92" s="133"/>
      <c r="F92" s="133"/>
      <c r="G92" s="133"/>
      <c r="H92" s="134"/>
      <c r="I92" s="134"/>
      <c r="J92" s="135"/>
      <c r="K92" s="136"/>
    </row>
    <row r="93" s="137" customFormat="1" ht="13.5">
      <c r="A93" s="26" t="s">
        <v>22</v>
      </c>
      <c r="B93" s="27"/>
      <c r="C93" s="28" t="s">
        <v>23</v>
      </c>
      <c r="D93" s="138">
        <f>D94+D95+D96</f>
        <v>77758</v>
      </c>
      <c r="E93" s="138">
        <f>E94+E95+E96</f>
        <v>796450</v>
      </c>
      <c r="F93" s="138">
        <f>F94+F95+F96</f>
        <v>311612.5</v>
      </c>
      <c r="G93" s="138">
        <f>G94+G95+G96</f>
        <v>646450</v>
      </c>
      <c r="H93" s="30">
        <f t="shared" si="6"/>
        <v>81.166426015443534</v>
      </c>
      <c r="I93" s="30"/>
      <c r="J93" s="31">
        <f t="shared" si="8"/>
        <v>568692</v>
      </c>
      <c r="K93" s="32">
        <f t="shared" si="9"/>
        <v>831.36140332827483</v>
      </c>
    </row>
    <row r="94" ht="51">
      <c r="A94" s="33" t="s">
        <v>24</v>
      </c>
      <c r="B94" s="34" t="s">
        <v>24</v>
      </c>
      <c r="C94" s="35" t="s">
        <v>25</v>
      </c>
      <c r="D94" s="36">
        <v>48558</v>
      </c>
      <c r="E94" s="36">
        <v>150000</v>
      </c>
      <c r="F94" s="36">
        <v>150000</v>
      </c>
      <c r="G94" s="36">
        <v>0</v>
      </c>
      <c r="H94" s="116">
        <f t="shared" si="6"/>
        <v>0</v>
      </c>
      <c r="I94" s="116"/>
      <c r="J94" s="139">
        <f t="shared" si="8"/>
        <v>-48558</v>
      </c>
      <c r="K94" s="140"/>
    </row>
    <row r="95" ht="38.25" hidden="1">
      <c r="A95" s="40" t="s">
        <v>26</v>
      </c>
      <c r="B95" s="41" t="s">
        <v>26</v>
      </c>
      <c r="C95" s="42" t="s">
        <v>27</v>
      </c>
      <c r="D95" s="43">
        <v>0</v>
      </c>
      <c r="E95" s="43">
        <v>0</v>
      </c>
      <c r="F95" s="43">
        <v>0</v>
      </c>
      <c r="G95" s="43">
        <v>0</v>
      </c>
      <c r="H95" s="123" t="e">
        <f t="shared" si="6"/>
        <v>#DIV/0!</v>
      </c>
      <c r="I95" s="123"/>
      <c r="J95" s="141">
        <f t="shared" si="8"/>
        <v>0</v>
      </c>
      <c r="K95" s="140" t="e">
        <f t="shared" si="9"/>
        <v>#DIV/0!</v>
      </c>
    </row>
    <row r="96" s="1" customFormat="1" ht="13.5">
      <c r="A96" s="142" t="s">
        <v>28</v>
      </c>
      <c r="B96" s="143" t="s">
        <v>28</v>
      </c>
      <c r="C96" s="66" t="s">
        <v>29</v>
      </c>
      <c r="D96" s="67">
        <v>29200</v>
      </c>
      <c r="E96" s="67">
        <v>646450</v>
      </c>
      <c r="F96" s="67">
        <v>161612.5</v>
      </c>
      <c r="G96" s="67">
        <v>646450</v>
      </c>
      <c r="H96" s="123">
        <f t="shared" si="6"/>
        <v>100</v>
      </c>
      <c r="I96" s="123"/>
      <c r="J96" s="141">
        <f t="shared" si="8"/>
        <v>617250</v>
      </c>
      <c r="K96" s="140"/>
    </row>
    <row r="97" s="1" customFormat="1" ht="13.5">
      <c r="A97" s="54">
        <v>1000</v>
      </c>
      <c r="B97" s="55"/>
      <c r="C97" s="28" t="s">
        <v>30</v>
      </c>
      <c r="D97" s="144">
        <f>D98+D99+D103+D100+D101+D102+D104+D105+D106</f>
        <v>452461.16000000003</v>
      </c>
      <c r="E97" s="144">
        <f>E98+E99+E103+E100+E101+E102+E104+E105+E106</f>
        <v>4068654</v>
      </c>
      <c r="F97" s="144">
        <f>F98+F99+F103+F100+F101+F102+F104+F105+F106</f>
        <v>1808413.5</v>
      </c>
      <c r="G97" s="144">
        <f>G98+G99+G103+G100+G101+G102+G104+G105+G106</f>
        <v>74499.98000000001</v>
      </c>
      <c r="H97" s="30">
        <f t="shared" si="6"/>
        <v>1.831071897487474</v>
      </c>
      <c r="I97" s="30"/>
      <c r="J97" s="31">
        <f t="shared" si="8"/>
        <v>-377961.18000000005</v>
      </c>
      <c r="K97" s="32">
        <f t="shared" si="9"/>
        <v>16.465497281578823</v>
      </c>
    </row>
    <row r="98">
      <c r="A98" s="33" t="s">
        <v>31</v>
      </c>
      <c r="B98" s="58">
        <v>1010</v>
      </c>
      <c r="C98" s="35" t="s">
        <v>32</v>
      </c>
      <c r="D98" s="36">
        <v>179639.04000000001</v>
      </c>
      <c r="E98" s="36">
        <v>1655359</v>
      </c>
      <c r="F98" s="36">
        <v>413839.75</v>
      </c>
      <c r="G98" s="36">
        <v>31794.25</v>
      </c>
      <c r="H98" s="116">
        <f t="shared" si="6"/>
        <v>1.9206860868246707</v>
      </c>
      <c r="I98" s="145">
        <f t="shared" si="7"/>
        <v>7.6827443472986827</v>
      </c>
      <c r="J98" s="139">
        <f t="shared" si="8"/>
        <v>-147844.79000000001</v>
      </c>
      <c r="K98" s="140">
        <f t="shared" si="9"/>
        <v>17.69896454579138</v>
      </c>
    </row>
    <row r="99" ht="25.5">
      <c r="A99" s="40" t="s">
        <v>33</v>
      </c>
      <c r="B99" s="60">
        <v>1021</v>
      </c>
      <c r="C99" s="42" t="s">
        <v>34</v>
      </c>
      <c r="D99" s="43">
        <v>236667.85999999999</v>
      </c>
      <c r="E99" s="43">
        <v>2263295</v>
      </c>
      <c r="F99" s="43">
        <v>1357073.75</v>
      </c>
      <c r="G99" s="43">
        <v>42705.730000000003</v>
      </c>
      <c r="H99" s="123">
        <f t="shared" si="6"/>
        <v>1.8868830620842623</v>
      </c>
      <c r="I99" s="145">
        <f t="shared" si="7"/>
        <v>3.1468982433710768</v>
      </c>
      <c r="J99" s="141">
        <f t="shared" si="8"/>
        <v>-193962.12999999998</v>
      </c>
      <c r="K99" s="146">
        <f t="shared" si="9"/>
        <v>18.044583662521816</v>
      </c>
    </row>
    <row r="100" s="1" customFormat="1" ht="25.5" hidden="1">
      <c r="A100" s="62">
        <v>1020</v>
      </c>
      <c r="B100" s="83">
        <v>1041</v>
      </c>
      <c r="C100" s="42" t="s">
        <v>143</v>
      </c>
      <c r="D100" s="50">
        <v>0</v>
      </c>
      <c r="E100" s="50">
        <v>0</v>
      </c>
      <c r="F100" s="50">
        <v>0</v>
      </c>
      <c r="G100" s="50">
        <v>0</v>
      </c>
      <c r="H100" s="145" t="e">
        <f t="shared" si="6"/>
        <v>#DIV/0!</v>
      </c>
      <c r="I100" s="145" t="e">
        <f t="shared" si="7"/>
        <v>#DIV/0!</v>
      </c>
      <c r="J100" s="147">
        <f t="shared" si="8"/>
        <v>0</v>
      </c>
      <c r="K100" s="148"/>
    </row>
    <row r="101" s="1" customFormat="1" ht="38.25" hidden="1">
      <c r="A101" s="57">
        <v>1020</v>
      </c>
      <c r="B101" s="83">
        <v>1200</v>
      </c>
      <c r="C101" s="42" t="s">
        <v>36</v>
      </c>
      <c r="D101" s="50">
        <v>0</v>
      </c>
      <c r="E101" s="50">
        <v>0</v>
      </c>
      <c r="F101" s="50">
        <v>0</v>
      </c>
      <c r="G101" s="50">
        <v>0</v>
      </c>
      <c r="H101" s="145" t="e">
        <f t="shared" si="6"/>
        <v>#DIV/0!</v>
      </c>
      <c r="I101" s="145" t="e">
        <f t="shared" si="7"/>
        <v>#DIV/0!</v>
      </c>
      <c r="J101" s="147">
        <f t="shared" si="8"/>
        <v>0</v>
      </c>
      <c r="K101" s="148"/>
    </row>
    <row r="102" s="1" customFormat="1" ht="25.5">
      <c r="A102" s="59">
        <v>1090</v>
      </c>
      <c r="B102" s="83">
        <v>1070</v>
      </c>
      <c r="C102" s="42" t="s">
        <v>39</v>
      </c>
      <c r="D102" s="50">
        <v>291.63</v>
      </c>
      <c r="E102" s="50">
        <v>0</v>
      </c>
      <c r="F102" s="50">
        <v>0</v>
      </c>
      <c r="G102" s="50">
        <v>0</v>
      </c>
      <c r="H102" s="145"/>
      <c r="I102" s="145"/>
      <c r="J102" s="147">
        <f t="shared" si="8"/>
        <v>-291.63</v>
      </c>
      <c r="K102" s="148"/>
    </row>
    <row r="103">
      <c r="A103" s="62" t="s">
        <v>40</v>
      </c>
      <c r="B103" s="60">
        <v>1080</v>
      </c>
      <c r="C103" s="42" t="s">
        <v>41</v>
      </c>
      <c r="D103" s="43">
        <v>25785.630000000001</v>
      </c>
      <c r="E103" s="43">
        <v>50000</v>
      </c>
      <c r="F103" s="43">
        <v>12500</v>
      </c>
      <c r="G103" s="43">
        <v>0</v>
      </c>
      <c r="H103" s="145">
        <f t="shared" si="6"/>
        <v>0</v>
      </c>
      <c r="I103" s="145">
        <f t="shared" si="7"/>
        <v>0</v>
      </c>
      <c r="J103" s="147">
        <f t="shared" si="8"/>
        <v>-25785.630000000001</v>
      </c>
      <c r="K103" s="148">
        <f t="shared" si="9"/>
        <v>0</v>
      </c>
    </row>
    <row r="104" s="1" customFormat="1">
      <c r="A104" s="62">
        <v>1161</v>
      </c>
      <c r="B104" s="60">
        <v>1141</v>
      </c>
      <c r="C104" s="42" t="s">
        <v>46</v>
      </c>
      <c r="D104" s="43">
        <v>10020</v>
      </c>
      <c r="E104" s="43">
        <v>100000</v>
      </c>
      <c r="F104" s="43">
        <v>25000</v>
      </c>
      <c r="G104" s="43">
        <v>0</v>
      </c>
      <c r="H104" s="145">
        <f t="shared" si="6"/>
        <v>0</v>
      </c>
      <c r="I104" s="145">
        <f t="shared" si="7"/>
        <v>0</v>
      </c>
      <c r="J104" s="147">
        <f t="shared" si="8"/>
        <v>-10020</v>
      </c>
      <c r="K104" s="148"/>
    </row>
    <row r="105" s="1" customFormat="1" ht="26.25">
      <c r="A105" s="62">
        <v>1170</v>
      </c>
      <c r="B105" s="60">
        <v>1151</v>
      </c>
      <c r="C105" s="42" t="s">
        <v>50</v>
      </c>
      <c r="D105" s="43">
        <v>57</v>
      </c>
      <c r="E105" s="43">
        <v>0</v>
      </c>
      <c r="F105" s="43">
        <v>0</v>
      </c>
      <c r="G105" s="43">
        <v>0</v>
      </c>
      <c r="H105" s="145"/>
      <c r="I105" s="145"/>
      <c r="J105" s="147">
        <f t="shared" si="8"/>
        <v>-57</v>
      </c>
      <c r="K105" s="148"/>
    </row>
    <row r="106" s="1" customFormat="1" ht="26.25" hidden="1">
      <c r="A106" s="149"/>
      <c r="B106" s="65">
        <v>1160</v>
      </c>
      <c r="C106" s="35" t="s">
        <v>44</v>
      </c>
      <c r="D106" s="67">
        <v>0</v>
      </c>
      <c r="E106" s="67">
        <v>0</v>
      </c>
      <c r="F106" s="67">
        <v>0</v>
      </c>
      <c r="G106" s="67">
        <v>0</v>
      </c>
      <c r="H106" s="145" t="e">
        <f t="shared" si="6"/>
        <v>#DIV/0!</v>
      </c>
      <c r="I106" s="145"/>
      <c r="J106" s="147">
        <f t="shared" si="8"/>
        <v>0</v>
      </c>
      <c r="K106" s="148"/>
    </row>
    <row r="107" s="69" customFormat="1" ht="13.5">
      <c r="A107" s="54">
        <v>2000</v>
      </c>
      <c r="B107" s="55"/>
      <c r="C107" s="28" t="s">
        <v>53</v>
      </c>
      <c r="D107" s="70">
        <f>D108</f>
        <v>0</v>
      </c>
      <c r="E107" s="70">
        <f>E108</f>
        <v>300000</v>
      </c>
      <c r="F107" s="70">
        <f>F108</f>
        <v>300000</v>
      </c>
      <c r="G107" s="70">
        <f>G108</f>
        <v>0</v>
      </c>
      <c r="H107" s="30">
        <f t="shared" si="6"/>
        <v>0</v>
      </c>
      <c r="I107" s="30">
        <f t="shared" si="7"/>
        <v>0</v>
      </c>
      <c r="J107" s="71">
        <f t="shared" si="8"/>
        <v>0</v>
      </c>
      <c r="K107" s="72" t="e">
        <f>G107/D107*100</f>
        <v>#DIV/0!</v>
      </c>
    </row>
    <row r="108" s="1" customFormat="1" ht="39">
      <c r="A108" s="62">
        <v>2111</v>
      </c>
      <c r="B108" s="60">
        <v>2111</v>
      </c>
      <c r="C108" s="42" t="s">
        <v>55</v>
      </c>
      <c r="D108" s="43">
        <v>0</v>
      </c>
      <c r="E108" s="43">
        <v>300000</v>
      </c>
      <c r="F108" s="43">
        <v>300000</v>
      </c>
      <c r="G108" s="43">
        <v>0</v>
      </c>
      <c r="H108" s="44">
        <f t="shared" si="6"/>
        <v>0</v>
      </c>
      <c r="I108" s="44">
        <f t="shared" si="7"/>
        <v>0</v>
      </c>
      <c r="J108" s="45">
        <f t="shared" si="8"/>
        <v>0</v>
      </c>
      <c r="K108" s="46"/>
    </row>
    <row r="109" s="1" customFormat="1" ht="13.5">
      <c r="A109" s="54">
        <v>3000</v>
      </c>
      <c r="B109" s="55"/>
      <c r="C109" s="28" t="s">
        <v>57</v>
      </c>
      <c r="D109" s="144">
        <f>D110+D111</f>
        <v>172030.81</v>
      </c>
      <c r="E109" s="144">
        <f>E110+E111</f>
        <v>912000</v>
      </c>
      <c r="F109" s="144">
        <f>F110+F111</f>
        <v>228000</v>
      </c>
      <c r="G109" s="144">
        <f>G110+G111</f>
        <v>145009.14000000001</v>
      </c>
      <c r="H109" s="30">
        <f t="shared" si="6"/>
        <v>15.900125000000001</v>
      </c>
      <c r="I109" s="30"/>
      <c r="J109" s="31">
        <f t="shared" si="8"/>
        <v>-27021.669999999984</v>
      </c>
      <c r="K109" s="32">
        <f t="shared" si="9"/>
        <v>84.292540388550179</v>
      </c>
    </row>
    <row r="110" ht="51">
      <c r="A110" s="33" t="s">
        <v>61</v>
      </c>
      <c r="B110" s="58">
        <v>3104</v>
      </c>
      <c r="C110" s="35" t="s">
        <v>62</v>
      </c>
      <c r="D110" s="36">
        <v>172030.81</v>
      </c>
      <c r="E110" s="36">
        <v>882000</v>
      </c>
      <c r="F110" s="36">
        <v>220500</v>
      </c>
      <c r="G110" s="36">
        <v>145009.14000000001</v>
      </c>
      <c r="H110" s="116">
        <f t="shared" si="6"/>
        <v>16.440945578231293</v>
      </c>
      <c r="I110" s="116">
        <f t="shared" si="7"/>
        <v>65.763782312925173</v>
      </c>
      <c r="J110" s="139">
        <f t="shared" si="8"/>
        <v>-27021.669999999984</v>
      </c>
      <c r="K110" s="140">
        <f t="shared" si="9"/>
        <v>84.292540388550179</v>
      </c>
    </row>
    <row r="111" ht="26.25">
      <c r="A111" s="47" t="s">
        <v>63</v>
      </c>
      <c r="B111" s="83">
        <v>3121</v>
      </c>
      <c r="C111" s="49" t="s">
        <v>64</v>
      </c>
      <c r="D111" s="50">
        <v>0</v>
      </c>
      <c r="E111" s="50">
        <v>30000</v>
      </c>
      <c r="F111" s="50">
        <v>7500</v>
      </c>
      <c r="G111" s="50">
        <v>0</v>
      </c>
      <c r="H111" s="145">
        <f t="shared" si="6"/>
        <v>0</v>
      </c>
      <c r="I111" s="116">
        <f t="shared" si="7"/>
        <v>0</v>
      </c>
      <c r="J111" s="147">
        <f t="shared" si="8"/>
        <v>0</v>
      </c>
      <c r="K111" s="148" t="e">
        <f t="shared" si="9"/>
        <v>#DIV/0!</v>
      </c>
    </row>
    <row r="112" s="1" customFormat="1" ht="13.5">
      <c r="A112" s="54">
        <v>4000</v>
      </c>
      <c r="B112" s="55"/>
      <c r="C112" s="28" t="s">
        <v>70</v>
      </c>
      <c r="D112" s="144">
        <f>D113+D114+D115</f>
        <v>52496.610000000001</v>
      </c>
      <c r="E112" s="144">
        <f>E113+E114+E115</f>
        <v>1450259</v>
      </c>
      <c r="F112" s="144">
        <f>F113+F114+F115</f>
        <v>1271136.5</v>
      </c>
      <c r="G112" s="144">
        <f>G113+G114+G115</f>
        <v>0</v>
      </c>
      <c r="H112" s="30">
        <f t="shared" si="6"/>
        <v>0</v>
      </c>
      <c r="I112" s="30"/>
      <c r="J112" s="31">
        <f t="shared" si="8"/>
        <v>-52496.610000000001</v>
      </c>
      <c r="K112" s="32">
        <f t="shared" si="9"/>
        <v>0</v>
      </c>
    </row>
    <row r="113">
      <c r="A113" s="33" t="s">
        <v>71</v>
      </c>
      <c r="B113" s="58">
        <v>4030</v>
      </c>
      <c r="C113" s="35" t="s">
        <v>72</v>
      </c>
      <c r="D113" s="36">
        <v>24711.610000000001</v>
      </c>
      <c r="E113" s="36">
        <v>0</v>
      </c>
      <c r="F113" s="36">
        <v>0</v>
      </c>
      <c r="G113" s="36">
        <v>0</v>
      </c>
      <c r="H113" s="116" t="e">
        <f t="shared" si="6"/>
        <v>#DIV/0!</v>
      </c>
      <c r="I113" s="116"/>
      <c r="J113" s="139">
        <f t="shared" si="8"/>
        <v>-24711.610000000001</v>
      </c>
      <c r="K113" s="140"/>
    </row>
    <row r="114">
      <c r="A114" s="40" t="s">
        <v>73</v>
      </c>
      <c r="B114" s="60">
        <v>4040</v>
      </c>
      <c r="C114" s="42" t="s">
        <v>74</v>
      </c>
      <c r="D114" s="43">
        <v>0</v>
      </c>
      <c r="E114" s="43">
        <v>4000</v>
      </c>
      <c r="F114" s="43">
        <v>1000</v>
      </c>
      <c r="G114" s="43">
        <v>0</v>
      </c>
      <c r="H114" s="123">
        <f t="shared" si="6"/>
        <v>0</v>
      </c>
      <c r="I114" s="123"/>
      <c r="J114" s="141">
        <f t="shared" si="8"/>
        <v>0</v>
      </c>
      <c r="K114" s="146"/>
    </row>
    <row r="115" ht="26.25">
      <c r="A115" s="47" t="s">
        <v>75</v>
      </c>
      <c r="B115" s="83">
        <v>4060</v>
      </c>
      <c r="C115" s="49" t="s">
        <v>76</v>
      </c>
      <c r="D115" s="50">
        <v>27785</v>
      </c>
      <c r="E115" s="50">
        <v>1446259</v>
      </c>
      <c r="F115" s="50">
        <v>1270136.5</v>
      </c>
      <c r="G115" s="50">
        <v>0</v>
      </c>
      <c r="H115" s="145">
        <f t="shared" si="6"/>
        <v>0</v>
      </c>
      <c r="I115" s="145"/>
      <c r="J115" s="147">
        <f t="shared" si="8"/>
        <v>-27785</v>
      </c>
      <c r="K115" s="148">
        <f t="shared" si="9"/>
        <v>0</v>
      </c>
    </row>
    <row r="116" s="1" customFormat="1" ht="13.5">
      <c r="A116" s="54">
        <v>5000</v>
      </c>
      <c r="B116" s="55"/>
      <c r="C116" s="28" t="s">
        <v>81</v>
      </c>
      <c r="D116" s="144">
        <f>D117+D118</f>
        <v>10254.629999999999</v>
      </c>
      <c r="E116" s="144">
        <f>E117+E118</f>
        <v>0</v>
      </c>
      <c r="F116" s="144">
        <f>F117+F118</f>
        <v>0</v>
      </c>
      <c r="G116" s="144">
        <f>G117+G118</f>
        <v>0</v>
      </c>
      <c r="H116" s="30" t="e">
        <f t="shared" ref="H116:H118" si="10">G116/E116*100</f>
        <v>#DIV/0!</v>
      </c>
      <c r="I116" s="30"/>
      <c r="J116" s="31">
        <f t="shared" ref="J116:J118" si="11">G116-D116</f>
        <v>-10254.629999999999</v>
      </c>
      <c r="K116" s="32"/>
    </row>
    <row r="117" s="1" customFormat="1" ht="25.5">
      <c r="A117" s="57">
        <v>5011</v>
      </c>
      <c r="B117" s="58">
        <v>5011</v>
      </c>
      <c r="C117" s="42" t="s">
        <v>83</v>
      </c>
      <c r="D117" s="36">
        <v>10050</v>
      </c>
      <c r="E117" s="36">
        <v>0</v>
      </c>
      <c r="F117" s="36">
        <v>0</v>
      </c>
      <c r="G117" s="36">
        <v>0</v>
      </c>
      <c r="H117" s="116" t="e">
        <f t="shared" si="10"/>
        <v>#DIV/0!</v>
      </c>
      <c r="I117" s="116"/>
      <c r="J117" s="139">
        <f t="shared" si="11"/>
        <v>-10050</v>
      </c>
      <c r="K117" s="140"/>
    </row>
    <row r="118" s="1" customFormat="1" ht="26.25">
      <c r="A118" s="59">
        <v>5031</v>
      </c>
      <c r="B118" s="83">
        <v>5031</v>
      </c>
      <c r="C118" s="42" t="s">
        <v>87</v>
      </c>
      <c r="D118" s="50">
        <v>204.63</v>
      </c>
      <c r="E118" s="50">
        <v>0</v>
      </c>
      <c r="F118" s="50">
        <v>0</v>
      </c>
      <c r="G118" s="50">
        <v>0</v>
      </c>
      <c r="H118" s="145" t="e">
        <f t="shared" si="10"/>
        <v>#DIV/0!</v>
      </c>
      <c r="I118" s="145"/>
      <c r="J118" s="147">
        <f t="shared" si="11"/>
        <v>-204.63</v>
      </c>
      <c r="K118" s="148"/>
    </row>
    <row r="119" s="1" customFormat="1" ht="13.5">
      <c r="A119" s="54">
        <v>6000</v>
      </c>
      <c r="B119" s="55"/>
      <c r="C119" s="28" t="s">
        <v>88</v>
      </c>
      <c r="D119" s="144">
        <f>D121+D122+D120</f>
        <v>398734.58000000002</v>
      </c>
      <c r="E119" s="144">
        <f>E121+E122+E120</f>
        <v>286306.91000000003</v>
      </c>
      <c r="F119" s="144">
        <f>F121+F122+F120</f>
        <v>135113.73000000001</v>
      </c>
      <c r="G119" s="144">
        <f>G121+G122+G120</f>
        <v>0</v>
      </c>
      <c r="H119" s="30">
        <f t="shared" si="6"/>
        <v>0</v>
      </c>
      <c r="I119" s="30"/>
      <c r="J119" s="31">
        <f t="shared" si="8"/>
        <v>-398734.58000000002</v>
      </c>
      <c r="K119" s="32">
        <f t="shared" si="9"/>
        <v>0</v>
      </c>
    </row>
    <row r="120" s="1" customFormat="1" ht="38.25" hidden="1">
      <c r="A120" s="149">
        <v>6020</v>
      </c>
      <c r="B120" s="150">
        <v>6020</v>
      </c>
      <c r="C120" s="42" t="s">
        <v>92</v>
      </c>
      <c r="D120" s="151">
        <v>0</v>
      </c>
      <c r="E120" s="151">
        <v>0</v>
      </c>
      <c r="F120" s="151">
        <v>0</v>
      </c>
      <c r="G120" s="151">
        <v>0</v>
      </c>
      <c r="H120" s="68"/>
      <c r="I120" s="68"/>
      <c r="J120" s="152"/>
      <c r="K120" s="153"/>
    </row>
    <row r="121">
      <c r="A121" s="40" t="s">
        <v>93</v>
      </c>
      <c r="B121" s="60">
        <v>6030</v>
      </c>
      <c r="C121" s="42" t="s">
        <v>94</v>
      </c>
      <c r="D121" s="43">
        <v>398734.58000000002</v>
      </c>
      <c r="E121" s="43">
        <v>201590.91</v>
      </c>
      <c r="F121" s="43">
        <v>50397.730000000003</v>
      </c>
      <c r="G121" s="43">
        <v>0</v>
      </c>
      <c r="H121" s="123">
        <f t="shared" si="6"/>
        <v>0</v>
      </c>
      <c r="I121" s="123"/>
      <c r="J121" s="141">
        <f t="shared" si="8"/>
        <v>-398734.58000000002</v>
      </c>
      <c r="K121" s="146">
        <f t="shared" si="9"/>
        <v>0</v>
      </c>
    </row>
    <row r="122" ht="13.5">
      <c r="A122" s="47" t="s">
        <v>95</v>
      </c>
      <c r="B122" s="83">
        <v>6040</v>
      </c>
      <c r="C122" s="49" t="s">
        <v>96</v>
      </c>
      <c r="D122" s="50">
        <v>0</v>
      </c>
      <c r="E122" s="50">
        <v>84716</v>
      </c>
      <c r="F122" s="50">
        <v>84716</v>
      </c>
      <c r="G122" s="50">
        <v>0</v>
      </c>
      <c r="H122" s="145"/>
      <c r="I122" s="145"/>
      <c r="J122" s="147">
        <f t="shared" ref="J122:J134" si="12">G122-D122</f>
        <v>0</v>
      </c>
      <c r="K122" s="148"/>
    </row>
    <row r="123" s="1" customFormat="1" ht="13.5">
      <c r="A123" s="54">
        <v>7000</v>
      </c>
      <c r="B123" s="55"/>
      <c r="C123" s="28" t="s">
        <v>101</v>
      </c>
      <c r="D123" s="144">
        <f>D124+D125+D126+D127</f>
        <v>0</v>
      </c>
      <c r="E123" s="144">
        <f>E124+E125+E126+E127</f>
        <v>4233100</v>
      </c>
      <c r="F123" s="144">
        <f>F124+F125+F126+F127</f>
        <v>4233100</v>
      </c>
      <c r="G123" s="144">
        <f>G124+G125+G126+G127</f>
        <v>947402.38</v>
      </c>
      <c r="H123" s="30">
        <f t="shared" ref="H123:H145" si="13">G123/E123*100</f>
        <v>22.380817367886419</v>
      </c>
      <c r="I123" s="30"/>
      <c r="J123" s="31">
        <f t="shared" si="12"/>
        <v>947402.38</v>
      </c>
      <c r="K123" s="32" t="e">
        <f t="shared" ref="K123:K131" si="14">G123/D123*100</f>
        <v>#DIV/0!</v>
      </c>
    </row>
    <row r="124">
      <c r="A124" s="33" t="s">
        <v>144</v>
      </c>
      <c r="B124" s="58">
        <v>7130</v>
      </c>
      <c r="C124" s="35" t="s">
        <v>145</v>
      </c>
      <c r="D124" s="36">
        <v>0</v>
      </c>
      <c r="E124" s="36">
        <v>274100</v>
      </c>
      <c r="F124" s="36">
        <v>274100</v>
      </c>
      <c r="G124" s="36">
        <v>228200</v>
      </c>
      <c r="H124" s="116">
        <f t="shared" si="13"/>
        <v>83.254286756658161</v>
      </c>
      <c r="I124" s="116">
        <f t="shared" si="7"/>
        <v>83.254286756658161</v>
      </c>
      <c r="J124" s="139">
        <f t="shared" si="12"/>
        <v>228200</v>
      </c>
      <c r="K124" s="140"/>
    </row>
    <row r="125" ht="25.5" hidden="1">
      <c r="A125" s="40" t="s">
        <v>146</v>
      </c>
      <c r="B125" s="60">
        <v>7350</v>
      </c>
      <c r="C125" s="42" t="s">
        <v>104</v>
      </c>
      <c r="D125" s="43">
        <v>0</v>
      </c>
      <c r="E125" s="43">
        <v>0</v>
      </c>
      <c r="F125" s="43">
        <v>0</v>
      </c>
      <c r="G125" s="43">
        <v>0</v>
      </c>
      <c r="H125" s="123"/>
      <c r="I125" s="116" t="e">
        <f t="shared" si="7"/>
        <v>#DIV/0!</v>
      </c>
      <c r="J125" s="141">
        <f t="shared" si="12"/>
        <v>0</v>
      </c>
      <c r="K125" s="146"/>
    </row>
    <row r="126" ht="38.25">
      <c r="A126" s="40" t="s">
        <v>147</v>
      </c>
      <c r="B126" s="60">
        <v>7363</v>
      </c>
      <c r="C126" s="42" t="s">
        <v>148</v>
      </c>
      <c r="D126" s="43">
        <v>0</v>
      </c>
      <c r="E126" s="43">
        <v>3900000</v>
      </c>
      <c r="F126" s="43">
        <v>3900000</v>
      </c>
      <c r="G126" s="43">
        <v>719202.38</v>
      </c>
      <c r="H126" s="123"/>
      <c r="I126" s="116">
        <f t="shared" si="7"/>
        <v>18.441086666666667</v>
      </c>
      <c r="J126" s="141">
        <f t="shared" si="12"/>
        <v>719202.38</v>
      </c>
      <c r="K126" s="146" t="e">
        <f t="shared" si="14"/>
        <v>#DIV/0!</v>
      </c>
    </row>
    <row r="127" s="1" customFormat="1" ht="28.5" customHeight="1">
      <c r="A127" s="149"/>
      <c r="B127" s="65">
        <v>7390</v>
      </c>
      <c r="C127" s="42" t="s">
        <v>106</v>
      </c>
      <c r="D127" s="67">
        <v>0</v>
      </c>
      <c r="E127" s="67">
        <v>59000</v>
      </c>
      <c r="F127" s="67">
        <v>59000</v>
      </c>
      <c r="G127" s="67">
        <v>0</v>
      </c>
      <c r="H127" s="123">
        <f t="shared" si="13"/>
        <v>0</v>
      </c>
      <c r="I127" s="116">
        <f t="shared" si="7"/>
        <v>0</v>
      </c>
      <c r="J127" s="141">
        <f t="shared" si="12"/>
        <v>0</v>
      </c>
      <c r="K127" s="146"/>
    </row>
    <row r="128" s="1" customFormat="1" ht="13.5">
      <c r="A128" s="54">
        <v>8000</v>
      </c>
      <c r="B128" s="55"/>
      <c r="C128" s="28" t="s">
        <v>115</v>
      </c>
      <c r="D128" s="144">
        <f>D129+D130</f>
        <v>3600</v>
      </c>
      <c r="E128" s="144">
        <f>E129+E130</f>
        <v>230000</v>
      </c>
      <c r="F128" s="144">
        <f>F129+F130</f>
        <v>57300</v>
      </c>
      <c r="G128" s="144">
        <f>G129+G130</f>
        <v>0</v>
      </c>
      <c r="H128" s="30">
        <f t="shared" si="13"/>
        <v>0</v>
      </c>
      <c r="I128" s="30"/>
      <c r="J128" s="31">
        <f t="shared" si="12"/>
        <v>-3600</v>
      </c>
      <c r="K128" s="32"/>
    </row>
    <row r="129">
      <c r="A129" s="33" t="s">
        <v>118</v>
      </c>
      <c r="B129" s="58">
        <v>8130</v>
      </c>
      <c r="C129" s="35" t="s">
        <v>119</v>
      </c>
      <c r="D129" s="36">
        <v>3600</v>
      </c>
      <c r="E129" s="36">
        <v>0</v>
      </c>
      <c r="F129" s="36">
        <v>0</v>
      </c>
      <c r="G129" s="36">
        <v>0</v>
      </c>
      <c r="H129" s="116"/>
      <c r="I129" s="116"/>
      <c r="J129" s="139">
        <f t="shared" si="12"/>
        <v>-3600</v>
      </c>
      <c r="K129" s="140"/>
    </row>
    <row r="130" ht="13.5">
      <c r="A130" s="47" t="s">
        <v>149</v>
      </c>
      <c r="B130" s="83">
        <v>8312</v>
      </c>
      <c r="C130" s="49" t="s">
        <v>150</v>
      </c>
      <c r="D130" s="50">
        <v>0</v>
      </c>
      <c r="E130" s="50">
        <v>230000</v>
      </c>
      <c r="F130" s="50">
        <v>57300</v>
      </c>
      <c r="G130" s="50">
        <v>0</v>
      </c>
      <c r="H130" s="145">
        <f t="shared" si="13"/>
        <v>0</v>
      </c>
      <c r="I130" s="145"/>
      <c r="J130" s="147">
        <f t="shared" si="12"/>
        <v>0</v>
      </c>
      <c r="K130" s="148"/>
    </row>
    <row r="131" s="69" customFormat="1" ht="16.5">
      <c r="A131" s="154" t="s">
        <v>130</v>
      </c>
      <c r="B131" s="155"/>
      <c r="C131" s="156" t="s">
        <v>151</v>
      </c>
      <c r="D131" s="157">
        <f>D93+D97+D109+D112+D119+D123+D128+D116</f>
        <v>1167335.7899999998</v>
      </c>
      <c r="E131" s="157">
        <f>E93+E97+E109+E112+E119+E123+E128+E116+E107</f>
        <v>12276769.91</v>
      </c>
      <c r="F131" s="157">
        <f>F93+F97+F109+F112+F119+F123+F128+F116+F107</f>
        <v>8344676.2300000004</v>
      </c>
      <c r="G131" s="157">
        <f>G93+G97+G109+G112+G119+G123+G128+G116+G107</f>
        <v>1813361.5</v>
      </c>
      <c r="H131" s="158">
        <f t="shared" si="13"/>
        <v>14.770672687470771</v>
      </c>
      <c r="I131" s="158"/>
      <c r="J131" s="159">
        <f t="shared" si="12"/>
        <v>646025.7100000002</v>
      </c>
      <c r="K131" s="160">
        <f t="shared" si="14"/>
        <v>155.34189181332309</v>
      </c>
    </row>
    <row r="132" ht="15.75">
      <c r="A132" s="91"/>
      <c r="B132" s="92"/>
      <c r="C132" s="93" t="s">
        <v>152</v>
      </c>
      <c r="D132" s="94"/>
      <c r="E132" s="94"/>
      <c r="F132" s="94"/>
      <c r="G132" s="94"/>
      <c r="H132" s="95"/>
      <c r="I132" s="95"/>
      <c r="J132" s="96"/>
      <c r="K132" s="97"/>
    </row>
    <row r="133" ht="26.25">
      <c r="A133" s="98">
        <v>8831</v>
      </c>
      <c r="B133" s="99">
        <v>8831</v>
      </c>
      <c r="C133" s="100" t="s">
        <v>133</v>
      </c>
      <c r="D133" s="101">
        <v>18840.549999999999</v>
      </c>
      <c r="E133" s="101">
        <v>179500</v>
      </c>
      <c r="F133" s="101">
        <v>35020</v>
      </c>
      <c r="G133" s="101">
        <v>0</v>
      </c>
      <c r="H133" s="102">
        <f t="shared" si="13"/>
        <v>0</v>
      </c>
      <c r="I133" s="102">
        <f t="shared" si="7"/>
        <v>0</v>
      </c>
      <c r="J133" s="103">
        <f t="shared" si="12"/>
        <v>-18840.549999999999</v>
      </c>
      <c r="K133" s="104"/>
    </row>
    <row r="134" ht="26.25">
      <c r="A134" s="161">
        <v>8832</v>
      </c>
      <c r="B134" s="162">
        <v>8832</v>
      </c>
      <c r="C134" s="163" t="s">
        <v>153</v>
      </c>
      <c r="D134" s="164">
        <v>0</v>
      </c>
      <c r="E134" s="164">
        <v>-179500</v>
      </c>
      <c r="F134" s="164">
        <v>-35020</v>
      </c>
      <c r="G134" s="164">
        <v>-7050</v>
      </c>
      <c r="H134" s="165">
        <f t="shared" si="13"/>
        <v>3.9275766016713094</v>
      </c>
      <c r="I134" s="165">
        <f t="shared" si="7"/>
        <v>20.1313535122787</v>
      </c>
      <c r="J134" s="166">
        <f t="shared" si="12"/>
        <v>-7050</v>
      </c>
      <c r="K134" s="167"/>
    </row>
    <row r="135" s="1" customFormat="1" ht="15.75" customHeight="1">
      <c r="A135" s="105"/>
      <c r="B135" s="105"/>
      <c r="C135" s="106" t="s">
        <v>154</v>
      </c>
      <c r="D135" s="107"/>
      <c r="E135" s="107"/>
      <c r="F135" s="107"/>
      <c r="G135" s="108"/>
      <c r="H135" s="109"/>
      <c r="I135" s="109"/>
      <c r="J135" s="110"/>
      <c r="K135" s="111"/>
    </row>
    <row r="136">
      <c r="A136" s="112">
        <v>200000</v>
      </c>
      <c r="B136" s="113">
        <v>200000</v>
      </c>
      <c r="C136" s="114" t="s">
        <v>135</v>
      </c>
      <c r="D136" s="115"/>
      <c r="E136" s="115">
        <f>E137</f>
        <v>7111435.9100000001</v>
      </c>
      <c r="F136" s="115"/>
      <c r="G136" s="168">
        <f>G137</f>
        <v>2359273.3799999999</v>
      </c>
      <c r="H136" s="116">
        <f t="shared" si="13"/>
        <v>33.175766608293877</v>
      </c>
      <c r="I136" s="116"/>
      <c r="J136" s="117"/>
      <c r="K136" s="118"/>
    </row>
    <row r="137">
      <c r="A137" s="119">
        <v>208000</v>
      </c>
      <c r="B137" s="120">
        <v>208000</v>
      </c>
      <c r="C137" s="121" t="s">
        <v>136</v>
      </c>
      <c r="D137" s="122"/>
      <c r="E137" s="122">
        <f>E138+E140</f>
        <v>7111435.9100000001</v>
      </c>
      <c r="F137" s="122"/>
      <c r="G137" s="169">
        <f>G138+G140</f>
        <v>2359273.3799999999</v>
      </c>
      <c r="H137" s="123">
        <f t="shared" si="13"/>
        <v>33.175766608293877</v>
      </c>
      <c r="I137" s="123"/>
      <c r="J137" s="124"/>
      <c r="K137" s="125"/>
    </row>
    <row r="138">
      <c r="A138" s="126">
        <v>208100</v>
      </c>
      <c r="B138" s="127">
        <v>208100</v>
      </c>
      <c r="C138" s="128" t="s">
        <v>137</v>
      </c>
      <c r="D138" s="129"/>
      <c r="E138" s="129">
        <v>251290.91</v>
      </c>
      <c r="F138" s="129"/>
      <c r="G138" s="129">
        <v>1481072</v>
      </c>
      <c r="H138" s="123">
        <f t="shared" si="13"/>
        <v>589.38542583971696</v>
      </c>
      <c r="I138" s="123"/>
      <c r="J138" s="124"/>
      <c r="K138" s="125"/>
    </row>
    <row r="139" s="1" customFormat="1">
      <c r="A139" s="126"/>
      <c r="B139" s="127">
        <v>208200</v>
      </c>
      <c r="C139" s="128" t="s">
        <v>138</v>
      </c>
      <c r="D139" s="129"/>
      <c r="E139" s="129">
        <v>0</v>
      </c>
      <c r="F139" s="129"/>
      <c r="G139" s="124">
        <v>1953556.29</v>
      </c>
      <c r="H139" s="123"/>
      <c r="I139" s="123"/>
      <c r="J139" s="124"/>
      <c r="K139" s="125"/>
    </row>
    <row r="140" ht="25.5">
      <c r="A140" s="126">
        <v>208400</v>
      </c>
      <c r="B140" s="127">
        <v>208400</v>
      </c>
      <c r="C140" s="128" t="s">
        <v>139</v>
      </c>
      <c r="D140" s="129"/>
      <c r="E140" s="129">
        <v>6860145</v>
      </c>
      <c r="F140" s="129"/>
      <c r="G140" s="129">
        <v>878201.38</v>
      </c>
      <c r="H140" s="123">
        <f t="shared" si="13"/>
        <v>12.801498802139022</v>
      </c>
      <c r="I140" s="123"/>
      <c r="J140" s="124"/>
      <c r="K140" s="125"/>
    </row>
    <row r="141">
      <c r="A141" s="119">
        <v>600000</v>
      </c>
      <c r="B141" s="120">
        <v>600000</v>
      </c>
      <c r="C141" s="121" t="s">
        <v>140</v>
      </c>
      <c r="D141" s="122"/>
      <c r="E141" s="122">
        <f>E142</f>
        <v>7111435.9100000001</v>
      </c>
      <c r="F141" s="122"/>
      <c r="G141" s="169">
        <f>G142</f>
        <v>2359273.3799999999</v>
      </c>
      <c r="H141" s="123">
        <f t="shared" si="13"/>
        <v>33.175766608293877</v>
      </c>
      <c r="I141" s="123"/>
      <c r="J141" s="124"/>
      <c r="K141" s="125"/>
    </row>
    <row r="142">
      <c r="A142" s="119">
        <v>602000</v>
      </c>
      <c r="B142" s="120">
        <v>602000</v>
      </c>
      <c r="C142" s="121" t="s">
        <v>141</v>
      </c>
      <c r="D142" s="122"/>
      <c r="E142" s="122">
        <f>E143+E145</f>
        <v>7111435.9100000001</v>
      </c>
      <c r="F142" s="122"/>
      <c r="G142" s="169">
        <f>G143+G145</f>
        <v>2359273.3799999999</v>
      </c>
      <c r="H142" s="123">
        <f t="shared" si="13"/>
        <v>33.175766608293877</v>
      </c>
      <c r="I142" s="123"/>
      <c r="J142" s="124"/>
      <c r="K142" s="125"/>
    </row>
    <row r="143">
      <c r="A143" s="126">
        <v>602100</v>
      </c>
      <c r="B143" s="127">
        <v>602100</v>
      </c>
      <c r="C143" s="128" t="s">
        <v>137</v>
      </c>
      <c r="D143" s="129"/>
      <c r="E143" s="129">
        <v>251290.91</v>
      </c>
      <c r="F143" s="129"/>
      <c r="G143" s="129">
        <v>1481072</v>
      </c>
      <c r="H143" s="123">
        <f t="shared" si="13"/>
        <v>589.38542583971696</v>
      </c>
      <c r="I143" s="123"/>
      <c r="J143" s="124"/>
      <c r="K143" s="125"/>
    </row>
    <row r="144" s="1" customFormat="1">
      <c r="A144" s="126"/>
      <c r="B144" s="127">
        <v>602200</v>
      </c>
      <c r="C144" s="128" t="s">
        <v>138</v>
      </c>
      <c r="D144" s="129"/>
      <c r="E144" s="129">
        <v>0</v>
      </c>
      <c r="F144" s="129"/>
      <c r="G144" s="124">
        <v>1953556.29</v>
      </c>
      <c r="H144" s="123"/>
      <c r="I144" s="123"/>
      <c r="J144" s="124"/>
      <c r="K144" s="125"/>
    </row>
    <row r="145" ht="26.25">
      <c r="A145" s="126">
        <v>602400</v>
      </c>
      <c r="B145" s="170">
        <v>602400</v>
      </c>
      <c r="C145" s="171" t="s">
        <v>139</v>
      </c>
      <c r="D145" s="172"/>
      <c r="E145" s="172">
        <v>6860145</v>
      </c>
      <c r="F145" s="172"/>
      <c r="G145" s="172">
        <v>878201.38</v>
      </c>
      <c r="H145" s="173">
        <f t="shared" si="13"/>
        <v>12.801498802139022</v>
      </c>
      <c r="I145" s="173"/>
      <c r="J145" s="174"/>
      <c r="K145" s="175"/>
    </row>
    <row r="146" s="1" customFormat="1">
      <c r="A146" s="1"/>
      <c r="B146" s="1"/>
      <c r="C146" s="3"/>
      <c r="D146" s="176"/>
      <c r="E146" s="176"/>
      <c r="F146" s="176"/>
      <c r="G146" s="176"/>
      <c r="H146" s="177"/>
      <c r="I146" s="177"/>
      <c r="J146" s="1"/>
      <c r="K146" s="1"/>
    </row>
    <row r="147" s="1" customFormat="1">
      <c r="A147" s="1"/>
      <c r="B147" s="1"/>
      <c r="C147" s="3" t="s">
        <v>155</v>
      </c>
      <c r="D147" s="176"/>
      <c r="E147" s="176"/>
      <c r="F147" s="176" t="s">
        <v>156</v>
      </c>
      <c r="G147" s="176"/>
      <c r="H147" s="177"/>
      <c r="I147" s="177"/>
      <c r="J147" s="1"/>
      <c r="K147" s="1"/>
    </row>
    <row r="148" s="1" customFormat="1">
      <c r="A148" s="1"/>
      <c r="B148" s="1"/>
      <c r="C148" s="3" t="s">
        <v>157</v>
      </c>
      <c r="D148" s="176"/>
      <c r="E148" s="176"/>
      <c r="F148" s="176"/>
      <c r="G148" s="176"/>
      <c r="H148" s="177"/>
      <c r="I148" s="177"/>
      <c r="J148" s="1"/>
      <c r="K148" s="1"/>
    </row>
    <row r="149" s="1" customFormat="1">
      <c r="A149" s="1"/>
      <c r="B149" s="1"/>
      <c r="C149" s="3"/>
      <c r="D149" s="176"/>
      <c r="E149" s="176"/>
      <c r="F149" s="176"/>
      <c r="G149" s="176"/>
      <c r="H149" s="177"/>
      <c r="I149" s="177"/>
      <c r="J149" s="1"/>
      <c r="K149" s="1"/>
    </row>
    <row r="150" s="1" customFormat="1">
      <c r="A150" s="1"/>
      <c r="B150" s="1"/>
      <c r="C150" s="3"/>
      <c r="D150" s="176"/>
      <c r="E150" s="176"/>
      <c r="F150" s="176"/>
      <c r="G150" s="176"/>
      <c r="H150" s="177"/>
      <c r="I150" s="177"/>
      <c r="J150" s="1"/>
      <c r="K150" s="1"/>
    </row>
    <row r="152">
      <c r="A152" s="1"/>
      <c r="B152" s="1"/>
      <c r="E152" s="176"/>
      <c r="G152" s="176"/>
    </row>
    <row r="154">
      <c r="E154" s="176"/>
    </row>
    <row r="156">
      <c r="E156" s="176"/>
      <c r="G156" s="176"/>
      <c r="H156" s="176"/>
      <c r="I156" s="176"/>
    </row>
  </sheetData>
  <mergeCells count="14">
    <mergeCell ref="J1:K1"/>
    <mergeCell ref="A2:L2"/>
    <mergeCell ref="A3:L3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A15:A18"/>
    <mergeCell ref="A25:A27"/>
  </mergeCells>
  <printOptions headings="0" gridLines="0"/>
  <pageMargins left="0.78740157480314954" right="0.78740157480314954" top="1.1811023622047245" bottom="0.39370078740157477" header="0" footer="0"/>
  <pageSetup blackAndWhite="0" cellComments="none" copies="1" draft="0" errors="displayed" firstPageNumber="-1" fitToHeight="7" fitToWidth="1" horizontalDpi="600" orientation="landscape" pageOrder="downThenOver" paperSize="9" scale="72" useFirstPageNumber="0" usePrinterDefaults="1" verticalDpi="0"/>
  <headerFooter differentFirst="1">
    <oddHeader>&amp;C&amp;P&amp;Rпродовження  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СТАЛЬНИЧЕНКО Юрій Валерійович</cp:lastModifiedBy>
  <cp:revision>4</cp:revision>
  <dcterms:created xsi:type="dcterms:W3CDTF">2020-04-02T08:10:37Z</dcterms:created>
  <dcterms:modified xsi:type="dcterms:W3CDTF">2022-05-30T10:46:18Z</dcterms:modified>
</cp:coreProperties>
</file>