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'Лист1'!$A$1:$K$321</definedName>
  </definedNames>
  <calcPr fullCalcOnLoad="1"/>
</workbook>
</file>

<file path=xl/sharedStrings.xml><?xml version="1.0" encoding="utf-8"?>
<sst xmlns="http://schemas.openxmlformats.org/spreadsheetml/2006/main" count="332" uniqueCount="168">
  <si>
    <t>ПОГОДЖЕНО</t>
  </si>
  <si>
    <t>___________________________</t>
  </si>
  <si>
    <t>(дата)</t>
  </si>
  <si>
    <t>ЗАТВЕРДЖЕНО</t>
  </si>
  <si>
    <t>(посада уповноваженої особи)</t>
  </si>
  <si>
    <t>____________________________________________________</t>
  </si>
  <si>
    <t>______________________________</t>
  </si>
  <si>
    <t>М.П.                  (підпис, П.І.Б)</t>
  </si>
  <si>
    <t>у тому числі по кварталах планового року</t>
  </si>
  <si>
    <t>І</t>
  </si>
  <si>
    <t>ІІ</t>
  </si>
  <si>
    <t>III</t>
  </si>
  <si>
    <t>IV</t>
  </si>
  <si>
    <t>Найменування показника</t>
  </si>
  <si>
    <t>Код рядка</t>
  </si>
  <si>
    <t>Факт минулого року</t>
  </si>
  <si>
    <t>Фінансовий план поточного року (затведжений зі змінами)</t>
  </si>
  <si>
    <t>Прогноз на поточний рік</t>
  </si>
  <si>
    <t>Плановий рік (усього)</t>
  </si>
  <si>
    <t>1. Формування фінансовий результатів</t>
  </si>
  <si>
    <t>Доходи</t>
  </si>
  <si>
    <t>Інші доходи, у т.ч.</t>
  </si>
  <si>
    <t>Видатки</t>
  </si>
  <si>
    <t>Нарахування на оплату праці</t>
  </si>
  <si>
    <t>Видатки на відрядження</t>
  </si>
  <si>
    <t>Оплата комунальних послуг та енергоносіїв, у т.ч.</t>
  </si>
  <si>
    <t xml:space="preserve">        оплата водопостачання та водовідведення</t>
  </si>
  <si>
    <t xml:space="preserve">        оплата електроенергії</t>
  </si>
  <si>
    <t>Соціальне забезпечення</t>
  </si>
  <si>
    <t>Інші поточні видатки</t>
  </si>
  <si>
    <t>Резервний фонд</t>
  </si>
  <si>
    <t>Усього  доходів</t>
  </si>
  <si>
    <t>Фінансовий результат</t>
  </si>
  <si>
    <t>2. Розрахунки з бюджетом</t>
  </si>
  <si>
    <t>3. Інвестиційна діяльність</t>
  </si>
  <si>
    <t>Доходи від інвестиційної діяльності, у т.ч.</t>
  </si>
  <si>
    <t xml:space="preserve">         доходи з місцевого бюджету цільового фінансування по                                                                                                 капітальних видатках</t>
  </si>
  <si>
    <t>Капітальні інвестиції, у т.ч.</t>
  </si>
  <si>
    <t xml:space="preserve">         капітальне будівництво</t>
  </si>
  <si>
    <t xml:space="preserve">         придбання (виготовлення)основних засобів</t>
  </si>
  <si>
    <t xml:space="preserve">         модернізація,модифікація (добудова, дообладнання, реконструкція) основних засобів</t>
  </si>
  <si>
    <t xml:space="preserve">         капітальний ремонт</t>
  </si>
  <si>
    <t>Вартість основних засобів</t>
  </si>
  <si>
    <t>4. Фінансова діяльність</t>
  </si>
  <si>
    <t xml:space="preserve">         кредити</t>
  </si>
  <si>
    <t xml:space="preserve">         позики</t>
  </si>
  <si>
    <t xml:space="preserve">         депозити</t>
  </si>
  <si>
    <t>Інші надходження</t>
  </si>
  <si>
    <t>Доходи від фінансової діяльності за зобов'язаннями, у т.ч.:</t>
  </si>
  <si>
    <t>Витрати від фінансової діяльності за зобов'язаннями, у т.ч.:</t>
  </si>
  <si>
    <t>Інші витрати</t>
  </si>
  <si>
    <t>Необоротні активи</t>
  </si>
  <si>
    <t>Оборотні активи</t>
  </si>
  <si>
    <t>Керівники</t>
  </si>
  <si>
    <t>Інший персонал</t>
  </si>
  <si>
    <t>Фонд оплати праці, у.т.ч.:</t>
  </si>
  <si>
    <t>Середньомісячні витрати на оплату праці одного працівника, у т.ч.:</t>
  </si>
  <si>
    <t>_______________________</t>
  </si>
  <si>
    <t>Уточнений</t>
  </si>
  <si>
    <t>Змінений</t>
  </si>
  <si>
    <t>Проект</t>
  </si>
  <si>
    <t>зробити позначку Х</t>
  </si>
  <si>
    <t>Коди</t>
  </si>
  <si>
    <t>Рік</t>
  </si>
  <si>
    <t>Галузь</t>
  </si>
  <si>
    <t xml:space="preserve">Одиниця виміру                                                                        </t>
  </si>
  <si>
    <t>тис.грн.</t>
  </si>
  <si>
    <t>за ЄДРПОУ</t>
  </si>
  <si>
    <t>за КОПФГ</t>
  </si>
  <si>
    <t>за КОАТУУ</t>
  </si>
  <si>
    <t>за СПОДУ</t>
  </si>
  <si>
    <t>за ЗКГНГ</t>
  </si>
  <si>
    <t>за КВЕД</t>
  </si>
  <si>
    <t>стандарти звітності МСФЗ</t>
  </si>
  <si>
    <t>Звіт</t>
  </si>
  <si>
    <t>Уточнений звіт</t>
  </si>
  <si>
    <t>план</t>
  </si>
  <si>
    <t>факт</t>
  </si>
  <si>
    <t>відхилення +/-</t>
  </si>
  <si>
    <t>відхилення %</t>
  </si>
  <si>
    <t xml:space="preserve">        паливо-мастильні матеріали</t>
  </si>
  <si>
    <t xml:space="preserve">        канцтовари</t>
  </si>
  <si>
    <t xml:space="preserve">        виробнича собівартісь</t>
  </si>
  <si>
    <t xml:space="preserve">        загальновиробничі та адміністративні витрати</t>
  </si>
  <si>
    <t>КЕКВ</t>
  </si>
  <si>
    <t>5. Звіт про фінансовий стан</t>
  </si>
  <si>
    <t>6. Дані про персонал та оплату праці</t>
  </si>
  <si>
    <t xml:space="preserve"> Кількість працівників (штатних працівників, зовнішніх сумісників та працівників, що працюють за цивільно-правовими договорами), у т.ч.:</t>
  </si>
  <si>
    <t>Залишок коштів на початок планового року</t>
  </si>
  <si>
    <t>Заликок коштів на рахунках на кінець звітного періоду</t>
  </si>
  <si>
    <t>Капітальні видатки</t>
  </si>
  <si>
    <t>Оплата праці</t>
  </si>
  <si>
    <t xml:space="preserve">        страхові  внески</t>
  </si>
  <si>
    <t xml:space="preserve">        видатки сфери інформатизації</t>
  </si>
  <si>
    <t xml:space="preserve">        по оплаті праці</t>
  </si>
  <si>
    <t>Предмети і матеріали, обладнання та інвентар, у т.ч.</t>
  </si>
  <si>
    <t>Оплата послуг (крім комунальних), у т.ч.</t>
  </si>
  <si>
    <t>Усього видатків, у т.ч.:</t>
  </si>
  <si>
    <t>Дохід (виручка) від реалізації продукції (товарів, робіт,послуг), в т.ч.</t>
  </si>
  <si>
    <t>Плановий рік</t>
  </si>
  <si>
    <t>ІІІ</t>
  </si>
  <si>
    <t>ІV</t>
  </si>
  <si>
    <t>Міський голова</t>
  </si>
  <si>
    <t>Примаков Г.А.</t>
  </si>
  <si>
    <t>Фінансове управління Менської міської ради</t>
  </si>
  <si>
    <t>М.П.                    (підпис, П.І.Б)</t>
  </si>
  <si>
    <t>Дохід з місцевого бюджету за цільовими програмами, у т.ч.:</t>
  </si>
  <si>
    <t>___________________________Нерослик А.П.</t>
  </si>
  <si>
    <t>Назва підприємства                                                       КП "Менакомунпослуга" Менської міської ради</t>
  </si>
  <si>
    <t>Організаційно-правова форма                                     комунальне підприємство</t>
  </si>
  <si>
    <t>Територія                                                                      Чернігівська область, м. Мена</t>
  </si>
  <si>
    <t>Орган державного управління                                     Менська міська рада</t>
  </si>
  <si>
    <t>О1</t>
  </si>
  <si>
    <t>38.11</t>
  </si>
  <si>
    <t>Вид економічної діяльності                                         Збирання безпечних відходів</t>
  </si>
  <si>
    <t>Форма власності                                                         комунальна</t>
  </si>
  <si>
    <t>Місцезнаходження                                                     15600, Чернігівська обл.,  м.Мена, вул. Робітнича,1</t>
  </si>
  <si>
    <t>Телефон                                                                      04644-2-14-49</t>
  </si>
  <si>
    <t>Призвіще та ініціали керівника                                   Минець Р.В.</t>
  </si>
  <si>
    <t>х</t>
  </si>
  <si>
    <t xml:space="preserve"> </t>
  </si>
  <si>
    <t xml:space="preserve">        запчастини для автомобілів та тракторів</t>
  </si>
  <si>
    <t xml:space="preserve">        оплата послуг звязку</t>
  </si>
  <si>
    <t xml:space="preserve">        матеріали</t>
  </si>
  <si>
    <t xml:space="preserve">        предмети охорони праці</t>
  </si>
  <si>
    <t xml:space="preserve">        спец одяг</t>
  </si>
  <si>
    <t xml:space="preserve">        господарське знаряддя та інструменти</t>
  </si>
  <si>
    <t xml:space="preserve">       оренда обладнання</t>
  </si>
  <si>
    <t xml:space="preserve">        програмне забезпечення</t>
  </si>
  <si>
    <t xml:space="preserve">        періодичні видання</t>
  </si>
  <si>
    <t xml:space="preserve">        навчання персоналу</t>
  </si>
  <si>
    <t xml:space="preserve">        комісія банку</t>
  </si>
  <si>
    <t xml:space="preserve">        оплата послуг звязку (відеонагляд)</t>
  </si>
  <si>
    <t xml:space="preserve">        чистка снігу</t>
  </si>
  <si>
    <t xml:space="preserve">        амортизація</t>
  </si>
  <si>
    <t>Сплата податків та зборів до Державного бюджету України (податкові платежі) ПДВ 20%</t>
  </si>
  <si>
    <t>програма підтримки КП "Менакомунпослуга" (дотація)</t>
  </si>
  <si>
    <t>програма різниця в тарифах (тпв)</t>
  </si>
  <si>
    <t xml:space="preserve">        дохід від безоплатно одержаних мат. активів</t>
  </si>
  <si>
    <t>Вивезення та захоронення тпв</t>
  </si>
  <si>
    <t>Вивезення рідких відходів</t>
  </si>
  <si>
    <t>Обслуговування вуличного освітлення</t>
  </si>
  <si>
    <t>Послуги лазні</t>
  </si>
  <si>
    <t>Послуги млина</t>
  </si>
  <si>
    <t>Інші послуги</t>
  </si>
  <si>
    <t xml:space="preserve">         ПММ</t>
  </si>
  <si>
    <t>Сплата податків та зборів до місцевих бюджетів (податкові платежі) (22%+1,5%+18%)</t>
  </si>
  <si>
    <t>Інші податки, збори та платежІ (ЕКО ПОДАТОК)</t>
  </si>
  <si>
    <t xml:space="preserve">Усього </t>
  </si>
  <si>
    <t xml:space="preserve">Поточна кредиторська заборгованість, у т.ч </t>
  </si>
  <si>
    <t xml:space="preserve">        товари, роботи, послуги</t>
  </si>
  <si>
    <t xml:space="preserve">        розрахунки з бюджетом</t>
  </si>
  <si>
    <t xml:space="preserve">        розрахунки зі страхуванням ЄСВ 22%</t>
  </si>
  <si>
    <t>фахівці</t>
  </si>
  <si>
    <t>Директор</t>
  </si>
  <si>
    <t>Минець Р.В.</t>
  </si>
  <si>
    <t>ЗВІТ ПРО ВИКОНАННЯ ФІНАНСОВОГО ПЛАНУ ПІДПРИЄМСТВА ЗА 3 квартал 2021 РІК</t>
  </si>
  <si>
    <t>Звітний період (3 квартал 2021 року)</t>
  </si>
  <si>
    <t>Звітний період наростаючим підсумком з початку року (за 9 місяців 2021 р.)</t>
  </si>
  <si>
    <t xml:space="preserve"> Директор                                                        Минець Р.В.</t>
  </si>
  <si>
    <t>програма розвитку КП "Менакомунпослуга"</t>
  </si>
  <si>
    <t>ФІНАНСОВИЙ ПЛАН ПІДПРИЄМСТВА НА  2022 РІК</t>
  </si>
  <si>
    <t>програма відшкодування втрат (послуги лазні)</t>
  </si>
  <si>
    <t>Дохід (виручка) від реалізації продукції (товарів, робіт,послуг), в т.ч. ПДВ</t>
  </si>
  <si>
    <t>Водопостачання</t>
  </si>
  <si>
    <t xml:space="preserve">Водовідведення </t>
  </si>
  <si>
    <t xml:space="preserve">        видатки на публікації</t>
  </si>
  <si>
    <t xml:space="preserve">        послуги сторонніх організацій (чистка снігу)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</si>
</sst>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#,##0.000"/>
    <numFmt numFmtId="187" formatCode="#,##0.0"/>
    <numFmt numFmtId="188" formatCode="[$]dddd\,\ d\ mmmm\ yyyy\ &quot;г&quot;\."/>
    <numFmt numFmtId="189" formatCode="#,##0.00\ &quot;₴&quot;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4"/>
      <color indexed="10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sz val="14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35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87" fontId="3" fillId="33" borderId="10" xfId="0" applyNumberFormat="1" applyFont="1" applyFill="1" applyBorder="1" applyAlignment="1">
      <alignment/>
    </xf>
    <xf numFmtId="187" fontId="2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6" borderId="10" xfId="0" applyFont="1" applyFill="1" applyBorder="1" applyAlignment="1">
      <alignment/>
    </xf>
    <xf numFmtId="180" fontId="2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187" fontId="3" fillId="35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/>
    </xf>
    <xf numFmtId="187" fontId="3" fillId="36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187" fontId="3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6" fillId="33" borderId="0" xfId="0" applyFont="1" applyFill="1" applyAlignment="1">
      <alignment/>
    </xf>
    <xf numFmtId="180" fontId="2" fillId="33" borderId="0" xfId="0" applyNumberFormat="1" applyFont="1" applyFill="1" applyAlignment="1">
      <alignment/>
    </xf>
    <xf numFmtId="180" fontId="2" fillId="33" borderId="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87" fontId="2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187" fontId="3" fillId="37" borderId="10" xfId="0" applyNumberFormat="1" applyFont="1" applyFill="1" applyBorder="1" applyAlignment="1">
      <alignment/>
    </xf>
    <xf numFmtId="187" fontId="2" fillId="37" borderId="10" xfId="0" applyNumberFormat="1" applyFont="1" applyFill="1" applyBorder="1" applyAlignment="1">
      <alignment/>
    </xf>
    <xf numFmtId="187" fontId="2" fillId="0" borderId="0" xfId="0" applyNumberFormat="1" applyFont="1" applyAlignment="1">
      <alignment/>
    </xf>
    <xf numFmtId="187" fontId="3" fillId="33" borderId="0" xfId="0" applyNumberFormat="1" applyFont="1" applyFill="1" applyBorder="1" applyAlignment="1">
      <alignment/>
    </xf>
    <xf numFmtId="180" fontId="3" fillId="37" borderId="10" xfId="0" applyNumberFormat="1" applyFont="1" applyFill="1" applyBorder="1" applyAlignment="1">
      <alignment/>
    </xf>
    <xf numFmtId="180" fontId="2" fillId="37" borderId="10" xfId="0" applyNumberFormat="1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3" fillId="3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41" fillId="33" borderId="10" xfId="0" applyNumberFormat="1" applyFont="1" applyFill="1" applyBorder="1" applyAlignment="1">
      <alignment/>
    </xf>
    <xf numFmtId="0" fontId="42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2" fontId="2" fillId="37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3" fillId="37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9"/>
  <sheetViews>
    <sheetView tabSelected="1" view="pageBreakPreview" zoomScale="75" zoomScaleNormal="75" zoomScaleSheetLayoutView="75" zoomScalePageLayoutView="0" workbookViewId="0" topLeftCell="A269">
      <selection activeCell="D303" sqref="D303:E305"/>
    </sheetView>
  </sheetViews>
  <sheetFormatPr defaultColWidth="9.00390625" defaultRowHeight="12.75"/>
  <cols>
    <col min="2" max="2" width="80.375" style="0" customWidth="1"/>
    <col min="3" max="3" width="9.75390625" style="0" customWidth="1"/>
    <col min="4" max="4" width="13.375" style="0" customWidth="1"/>
    <col min="5" max="5" width="12.375" style="1" customWidth="1"/>
    <col min="6" max="6" width="12.25390625" style="1" customWidth="1"/>
    <col min="7" max="7" width="17.25390625" style="1" customWidth="1"/>
    <col min="8" max="8" width="16.00390625" style="0" customWidth="1"/>
    <col min="9" max="9" width="12.625" style="0" customWidth="1"/>
    <col min="10" max="10" width="16.25390625" style="0" customWidth="1"/>
    <col min="11" max="11" width="17.00390625" style="0" customWidth="1"/>
    <col min="12" max="12" width="14.625" style="0" customWidth="1"/>
    <col min="13" max="13" width="12.375" style="0" customWidth="1"/>
    <col min="14" max="15" width="14.375" style="0" customWidth="1"/>
    <col min="16" max="16" width="11.00390625" style="0" customWidth="1"/>
  </cols>
  <sheetData>
    <row r="1" spans="5:7" s="2" customFormat="1" ht="18">
      <c r="E1" s="3"/>
      <c r="F1" s="3"/>
      <c r="G1" s="3"/>
    </row>
    <row r="2" spans="2:7" s="2" customFormat="1" ht="18">
      <c r="B2" s="2" t="s">
        <v>0</v>
      </c>
      <c r="E2" s="3"/>
      <c r="F2" s="3"/>
      <c r="G2" s="3" t="s">
        <v>3</v>
      </c>
    </row>
    <row r="3" spans="5:7" s="2" customFormat="1" ht="18">
      <c r="E3" s="3"/>
      <c r="F3" s="3"/>
      <c r="G3" s="3"/>
    </row>
    <row r="4" spans="2:7" s="2" customFormat="1" ht="18">
      <c r="B4" s="4" t="s">
        <v>104</v>
      </c>
      <c r="E4" s="3"/>
      <c r="F4" s="3"/>
      <c r="G4" s="5" t="s">
        <v>102</v>
      </c>
    </row>
    <row r="5" spans="5:7" s="2" customFormat="1" ht="18">
      <c r="E5" s="3"/>
      <c r="F5" s="3"/>
      <c r="G5" s="3" t="s">
        <v>4</v>
      </c>
    </row>
    <row r="6" spans="2:7" s="2" customFormat="1" ht="18">
      <c r="B6" s="4"/>
      <c r="E6" s="3"/>
      <c r="F6" s="3"/>
      <c r="G6" s="3"/>
    </row>
    <row r="7" spans="2:10" s="2" customFormat="1" ht="18">
      <c r="B7" s="4" t="s">
        <v>107</v>
      </c>
      <c r="E7" s="3"/>
      <c r="F7" s="3"/>
      <c r="G7" s="3" t="s">
        <v>5</v>
      </c>
      <c r="I7" s="4"/>
      <c r="J7" s="4" t="s">
        <v>103</v>
      </c>
    </row>
    <row r="8" spans="2:7" s="2" customFormat="1" ht="18">
      <c r="B8" s="2" t="s">
        <v>105</v>
      </c>
      <c r="E8" s="3"/>
      <c r="F8" s="3"/>
      <c r="G8" s="3" t="s">
        <v>7</v>
      </c>
    </row>
    <row r="9" spans="2:7" s="2" customFormat="1" ht="18">
      <c r="B9" s="2" t="s">
        <v>1</v>
      </c>
      <c r="E9" s="3"/>
      <c r="F9" s="3"/>
      <c r="G9" s="3" t="s">
        <v>6</v>
      </c>
    </row>
    <row r="10" spans="2:7" s="2" customFormat="1" ht="18">
      <c r="B10" s="2" t="s">
        <v>2</v>
      </c>
      <c r="E10" s="3"/>
      <c r="F10" s="3"/>
      <c r="G10" s="3" t="s">
        <v>2</v>
      </c>
    </row>
    <row r="11" spans="5:7" s="2" customFormat="1" ht="0.75" customHeight="1">
      <c r="E11" s="3"/>
      <c r="F11" s="3"/>
      <c r="G11" s="3"/>
    </row>
    <row r="12" spans="5:11" s="2" customFormat="1" ht="18">
      <c r="E12" s="3"/>
      <c r="F12" s="3"/>
      <c r="G12" s="3"/>
      <c r="I12" s="77" t="s">
        <v>60</v>
      </c>
      <c r="J12" s="79"/>
      <c r="K12" s="6"/>
    </row>
    <row r="13" spans="5:11" s="2" customFormat="1" ht="18">
      <c r="E13" s="3"/>
      <c r="F13" s="3"/>
      <c r="G13" s="3"/>
      <c r="I13" s="77" t="s">
        <v>58</v>
      </c>
      <c r="J13" s="79"/>
      <c r="K13" s="6"/>
    </row>
    <row r="14" spans="5:11" s="2" customFormat="1" ht="18">
      <c r="E14" s="3"/>
      <c r="F14" s="3"/>
      <c r="G14" s="3"/>
      <c r="I14" s="77" t="s">
        <v>59</v>
      </c>
      <c r="J14" s="79"/>
      <c r="K14" s="6" t="s">
        <v>119</v>
      </c>
    </row>
    <row r="15" spans="5:11" s="2" customFormat="1" ht="18">
      <c r="E15" s="3"/>
      <c r="F15" s="3"/>
      <c r="G15" s="3"/>
      <c r="I15" s="69" t="s">
        <v>61</v>
      </c>
      <c r="J15" s="80"/>
      <c r="K15" s="70"/>
    </row>
    <row r="16" spans="5:7" s="2" customFormat="1" ht="18">
      <c r="E16" s="3"/>
      <c r="F16" s="3"/>
      <c r="G16" s="3"/>
    </row>
    <row r="17" spans="2:11" s="2" customFormat="1" ht="18">
      <c r="B17" s="77" t="s">
        <v>63</v>
      </c>
      <c r="C17" s="78"/>
      <c r="D17" s="78"/>
      <c r="E17" s="78"/>
      <c r="F17" s="78"/>
      <c r="G17" s="79"/>
      <c r="H17" s="69" t="s">
        <v>62</v>
      </c>
      <c r="I17" s="80"/>
      <c r="J17" s="80"/>
      <c r="K17" s="70"/>
    </row>
    <row r="18" spans="2:11" s="2" customFormat="1" ht="18">
      <c r="B18" s="77" t="s">
        <v>108</v>
      </c>
      <c r="C18" s="78"/>
      <c r="D18" s="78"/>
      <c r="E18" s="78"/>
      <c r="F18" s="78"/>
      <c r="G18" s="79"/>
      <c r="H18" s="77" t="s">
        <v>67</v>
      </c>
      <c r="I18" s="79"/>
      <c r="J18" s="69">
        <v>38282083</v>
      </c>
      <c r="K18" s="70"/>
    </row>
    <row r="19" spans="2:11" s="2" customFormat="1" ht="18">
      <c r="B19" s="77" t="s">
        <v>109</v>
      </c>
      <c r="C19" s="78"/>
      <c r="D19" s="78"/>
      <c r="E19" s="78"/>
      <c r="F19" s="78"/>
      <c r="G19" s="79"/>
      <c r="H19" s="77" t="s">
        <v>68</v>
      </c>
      <c r="I19" s="79"/>
      <c r="J19" s="69"/>
      <c r="K19" s="70"/>
    </row>
    <row r="20" spans="2:11" s="2" customFormat="1" ht="18">
      <c r="B20" s="77" t="s">
        <v>110</v>
      </c>
      <c r="C20" s="78"/>
      <c r="D20" s="78"/>
      <c r="E20" s="78"/>
      <c r="F20" s="78"/>
      <c r="G20" s="79"/>
      <c r="H20" s="77" t="s">
        <v>69</v>
      </c>
      <c r="I20" s="79"/>
      <c r="J20" s="69">
        <v>7400000000</v>
      </c>
      <c r="K20" s="70"/>
    </row>
    <row r="21" spans="2:11" s="2" customFormat="1" ht="18">
      <c r="B21" s="77" t="s">
        <v>111</v>
      </c>
      <c r="C21" s="78"/>
      <c r="D21" s="78"/>
      <c r="E21" s="78"/>
      <c r="F21" s="78"/>
      <c r="G21" s="79"/>
      <c r="H21" s="77" t="s">
        <v>70</v>
      </c>
      <c r="I21" s="79"/>
      <c r="J21" s="69" t="s">
        <v>112</v>
      </c>
      <c r="K21" s="70"/>
    </row>
    <row r="22" spans="2:11" s="2" customFormat="1" ht="18">
      <c r="B22" s="77" t="s">
        <v>64</v>
      </c>
      <c r="C22" s="78"/>
      <c r="D22" s="78"/>
      <c r="E22" s="78"/>
      <c r="F22" s="78"/>
      <c r="G22" s="79"/>
      <c r="H22" s="77" t="s">
        <v>71</v>
      </c>
      <c r="I22" s="79"/>
      <c r="J22" s="69"/>
      <c r="K22" s="70"/>
    </row>
    <row r="23" spans="2:11" s="2" customFormat="1" ht="18">
      <c r="B23" s="77" t="s">
        <v>114</v>
      </c>
      <c r="C23" s="78"/>
      <c r="D23" s="78"/>
      <c r="E23" s="78"/>
      <c r="F23" s="78"/>
      <c r="G23" s="79"/>
      <c r="H23" s="77" t="s">
        <v>72</v>
      </c>
      <c r="I23" s="79"/>
      <c r="J23" s="69" t="s">
        <v>113</v>
      </c>
      <c r="K23" s="70"/>
    </row>
    <row r="24" spans="2:11" s="2" customFormat="1" ht="18">
      <c r="B24" s="77" t="s">
        <v>65</v>
      </c>
      <c r="C24" s="78"/>
      <c r="D24" s="78"/>
      <c r="E24" s="78"/>
      <c r="F24" s="78"/>
      <c r="G24" s="78"/>
      <c r="H24" s="78"/>
      <c r="I24" s="79"/>
      <c r="J24" s="69" t="s">
        <v>66</v>
      </c>
      <c r="K24" s="70"/>
    </row>
    <row r="25" spans="2:11" s="2" customFormat="1" ht="18">
      <c r="B25" s="77" t="s">
        <v>115</v>
      </c>
      <c r="C25" s="78"/>
      <c r="D25" s="78"/>
      <c r="E25" s="78"/>
      <c r="F25" s="78"/>
      <c r="G25" s="78"/>
      <c r="H25" s="78"/>
      <c r="I25" s="79"/>
      <c r="J25" s="69"/>
      <c r="K25" s="70"/>
    </row>
    <row r="26" spans="2:11" s="2" customFormat="1" ht="18">
      <c r="B26" s="77" t="s">
        <v>116</v>
      </c>
      <c r="C26" s="78"/>
      <c r="D26" s="78"/>
      <c r="E26" s="78"/>
      <c r="F26" s="78"/>
      <c r="G26" s="78"/>
      <c r="H26" s="82" t="s">
        <v>73</v>
      </c>
      <c r="I26" s="82"/>
      <c r="J26" s="69"/>
      <c r="K26" s="70"/>
    </row>
    <row r="27" spans="2:11" s="2" customFormat="1" ht="18">
      <c r="B27" s="77" t="s">
        <v>117</v>
      </c>
      <c r="C27" s="78"/>
      <c r="D27" s="78"/>
      <c r="E27" s="78"/>
      <c r="F27" s="78"/>
      <c r="G27" s="78"/>
      <c r="H27" s="78"/>
      <c r="I27" s="78"/>
      <c r="J27" s="78"/>
      <c r="K27" s="79"/>
    </row>
    <row r="28" spans="2:11" s="2" customFormat="1" ht="18">
      <c r="B28" s="77" t="s">
        <v>118</v>
      </c>
      <c r="C28" s="78"/>
      <c r="D28" s="78"/>
      <c r="E28" s="78"/>
      <c r="F28" s="78"/>
      <c r="G28" s="78"/>
      <c r="H28" s="78"/>
      <c r="I28" s="78"/>
      <c r="J28" s="78"/>
      <c r="K28" s="79"/>
    </row>
    <row r="29" spans="5:7" s="2" customFormat="1" ht="18" hidden="1">
      <c r="E29" s="3"/>
      <c r="F29" s="3"/>
      <c r="G29" s="3"/>
    </row>
    <row r="30" spans="5:7" s="2" customFormat="1" ht="18">
      <c r="E30" s="3"/>
      <c r="F30" s="3"/>
      <c r="G30" s="3"/>
    </row>
    <row r="31" spans="2:11" s="2" customFormat="1" ht="18">
      <c r="B31" s="81" t="s">
        <v>161</v>
      </c>
      <c r="C31" s="81"/>
      <c r="D31" s="81"/>
      <c r="E31" s="81"/>
      <c r="F31" s="81"/>
      <c r="G31" s="81"/>
      <c r="H31" s="81"/>
      <c r="I31" s="81"/>
      <c r="J31" s="81"/>
      <c r="K31" s="81"/>
    </row>
    <row r="32" spans="5:7" s="2" customFormat="1" ht="18" hidden="1">
      <c r="E32" s="3"/>
      <c r="F32" s="3"/>
      <c r="G32" s="3"/>
    </row>
    <row r="33" spans="1:11" s="2" customFormat="1" ht="18">
      <c r="A33" s="71" t="s">
        <v>84</v>
      </c>
      <c r="B33" s="71" t="s">
        <v>13</v>
      </c>
      <c r="C33" s="71" t="s">
        <v>14</v>
      </c>
      <c r="D33" s="75" t="s">
        <v>15</v>
      </c>
      <c r="E33" s="73" t="s">
        <v>16</v>
      </c>
      <c r="F33" s="73" t="s">
        <v>17</v>
      </c>
      <c r="G33" s="73" t="s">
        <v>18</v>
      </c>
      <c r="H33" s="7" t="s">
        <v>8</v>
      </c>
      <c r="I33" s="8"/>
      <c r="J33" s="8"/>
      <c r="K33" s="8"/>
    </row>
    <row r="34" spans="1:11" s="2" customFormat="1" ht="102" customHeight="1">
      <c r="A34" s="72"/>
      <c r="B34" s="72"/>
      <c r="C34" s="72"/>
      <c r="D34" s="76"/>
      <c r="E34" s="74"/>
      <c r="F34" s="74"/>
      <c r="G34" s="74"/>
      <c r="H34" s="8" t="s">
        <v>9</v>
      </c>
      <c r="I34" s="8" t="s">
        <v>10</v>
      </c>
      <c r="J34" s="8" t="s">
        <v>11</v>
      </c>
      <c r="K34" s="8" t="s">
        <v>12</v>
      </c>
    </row>
    <row r="35" spans="1:11" s="2" customFormat="1" ht="18">
      <c r="A35" s="11"/>
      <c r="B35" s="6">
        <v>1</v>
      </c>
      <c r="C35" s="6">
        <v>2</v>
      </c>
      <c r="D35" s="6">
        <v>3</v>
      </c>
      <c r="E35" s="8">
        <v>4</v>
      </c>
      <c r="F35" s="8">
        <v>5</v>
      </c>
      <c r="G35" s="8">
        <v>6</v>
      </c>
      <c r="H35" s="8">
        <v>7</v>
      </c>
      <c r="I35" s="8">
        <v>8</v>
      </c>
      <c r="J35" s="8">
        <v>9</v>
      </c>
      <c r="K35" s="8">
        <v>10</v>
      </c>
    </row>
    <row r="36" spans="1:11" s="4" customFormat="1" ht="18">
      <c r="A36" s="12"/>
      <c r="B36" s="12" t="s">
        <v>19</v>
      </c>
      <c r="C36" s="12">
        <v>1000</v>
      </c>
      <c r="D36" s="61"/>
      <c r="E36" s="61"/>
      <c r="F36" s="61"/>
      <c r="G36" s="12"/>
      <c r="H36" s="12"/>
      <c r="I36" s="12"/>
      <c r="J36" s="12"/>
      <c r="K36" s="12"/>
    </row>
    <row r="37" spans="1:11" s="4" customFormat="1" ht="18.75">
      <c r="A37" s="13"/>
      <c r="B37" s="14" t="s">
        <v>20</v>
      </c>
      <c r="C37" s="13"/>
      <c r="D37" s="57">
        <f aca="true" t="shared" si="0" ref="D37:K37">D38+D47+D53</f>
        <v>11794.599999999999</v>
      </c>
      <c r="E37" s="57">
        <f t="shared" si="0"/>
        <v>14727.1</v>
      </c>
      <c r="F37" s="57">
        <f t="shared" si="0"/>
        <v>14727.1</v>
      </c>
      <c r="G37" s="57">
        <f t="shared" si="0"/>
        <v>14727.1</v>
      </c>
      <c r="H37" s="17">
        <f t="shared" si="0"/>
        <v>3681.7799999999997</v>
      </c>
      <c r="I37" s="17">
        <f t="shared" si="0"/>
        <v>3681.7799999999997</v>
      </c>
      <c r="J37" s="17">
        <f t="shared" si="0"/>
        <v>3681.7799999999997</v>
      </c>
      <c r="K37" s="17">
        <f t="shared" si="0"/>
        <v>3681.76</v>
      </c>
    </row>
    <row r="38" spans="1:11" s="3" customFormat="1" ht="18">
      <c r="A38" s="16"/>
      <c r="B38" s="16" t="s">
        <v>163</v>
      </c>
      <c r="C38" s="16">
        <v>1010</v>
      </c>
      <c r="D38" s="57">
        <f>D39+D40+D41+D42+D43+D45+D44</f>
        <v>3396.7</v>
      </c>
      <c r="E38" s="57">
        <f>E39+E40+E41+E42+E43+E45+E44</f>
        <v>8120</v>
      </c>
      <c r="F38" s="57">
        <f>F39+F40+F41+F42+F43+F45+F44</f>
        <v>8120</v>
      </c>
      <c r="G38" s="57">
        <f>H38+I38+J38+K38</f>
        <v>8120</v>
      </c>
      <c r="H38" s="57">
        <f>H39+H40+H41+H42+H43+H45+H44</f>
        <v>2030</v>
      </c>
      <c r="I38" s="57">
        <f>I39+I40+I41+I42+I43+I45+I44</f>
        <v>2030</v>
      </c>
      <c r="J38" s="57">
        <f>J39+J40+J41+J42+J43+J45+J44</f>
        <v>2030</v>
      </c>
      <c r="K38" s="57">
        <f>K39+K40+K41+K42+K43+K45+K44</f>
        <v>2030</v>
      </c>
    </row>
    <row r="39" spans="1:11" s="3" customFormat="1" ht="18">
      <c r="A39" s="16"/>
      <c r="B39" s="16" t="s">
        <v>139</v>
      </c>
      <c r="C39" s="16">
        <v>1011</v>
      </c>
      <c r="D39" s="58">
        <v>1793.9</v>
      </c>
      <c r="E39" s="58">
        <v>3200</v>
      </c>
      <c r="F39" s="58">
        <v>3200</v>
      </c>
      <c r="G39" s="57">
        <f aca="true" t="shared" si="1" ref="G39:G45">H39+I39+J39+K39</f>
        <v>3200</v>
      </c>
      <c r="H39" s="58">
        <v>800</v>
      </c>
      <c r="I39" s="58">
        <v>800</v>
      </c>
      <c r="J39" s="58">
        <v>800</v>
      </c>
      <c r="K39" s="58">
        <v>800</v>
      </c>
    </row>
    <row r="40" spans="1:11" s="3" customFormat="1" ht="18">
      <c r="A40" s="16"/>
      <c r="B40" s="16" t="s">
        <v>140</v>
      </c>
      <c r="C40" s="16">
        <v>1012</v>
      </c>
      <c r="D40" s="58">
        <v>313.5</v>
      </c>
      <c r="E40" s="58">
        <v>1200</v>
      </c>
      <c r="F40" s="58">
        <v>1200</v>
      </c>
      <c r="G40" s="57">
        <f t="shared" si="1"/>
        <v>1200</v>
      </c>
      <c r="H40" s="58">
        <v>300</v>
      </c>
      <c r="I40" s="58">
        <v>300</v>
      </c>
      <c r="J40" s="58">
        <v>300</v>
      </c>
      <c r="K40" s="58">
        <v>300</v>
      </c>
    </row>
    <row r="41" spans="1:11" s="3" customFormat="1" ht="18">
      <c r="A41" s="16"/>
      <c r="B41" s="16" t="s">
        <v>141</v>
      </c>
      <c r="C41" s="16">
        <v>1013</v>
      </c>
      <c r="D41" s="58">
        <v>1062.5</v>
      </c>
      <c r="E41" s="58">
        <v>1100</v>
      </c>
      <c r="F41" s="58">
        <v>1100</v>
      </c>
      <c r="G41" s="57">
        <f t="shared" si="1"/>
        <v>1100</v>
      </c>
      <c r="H41" s="58">
        <v>275</v>
      </c>
      <c r="I41" s="58">
        <v>275</v>
      </c>
      <c r="J41" s="58">
        <v>275</v>
      </c>
      <c r="K41" s="58">
        <v>275</v>
      </c>
    </row>
    <row r="42" spans="1:11" s="3" customFormat="1" ht="18">
      <c r="A42" s="16"/>
      <c r="B42" s="16" t="s">
        <v>142</v>
      </c>
      <c r="C42" s="16">
        <v>1014</v>
      </c>
      <c r="D42" s="58">
        <v>82.7</v>
      </c>
      <c r="E42" s="58">
        <v>340</v>
      </c>
      <c r="F42" s="58">
        <v>340</v>
      </c>
      <c r="G42" s="57">
        <f t="shared" si="1"/>
        <v>340</v>
      </c>
      <c r="H42" s="58">
        <v>160</v>
      </c>
      <c r="I42" s="58">
        <v>60</v>
      </c>
      <c r="J42" s="58">
        <v>60</v>
      </c>
      <c r="K42" s="58">
        <v>60</v>
      </c>
    </row>
    <row r="43" spans="1:11" s="3" customFormat="1" ht="18">
      <c r="A43" s="16"/>
      <c r="B43" s="16" t="s">
        <v>164</v>
      </c>
      <c r="C43" s="16">
        <v>1015</v>
      </c>
      <c r="D43" s="58">
        <v>14.1</v>
      </c>
      <c r="E43" s="58">
        <v>400</v>
      </c>
      <c r="F43" s="58">
        <v>400</v>
      </c>
      <c r="G43" s="57">
        <f t="shared" si="1"/>
        <v>400</v>
      </c>
      <c r="H43" s="58">
        <v>100</v>
      </c>
      <c r="I43" s="58">
        <v>100</v>
      </c>
      <c r="J43" s="58">
        <v>100</v>
      </c>
      <c r="K43" s="58">
        <v>100</v>
      </c>
    </row>
    <row r="44" spans="1:11" s="3" customFormat="1" ht="18">
      <c r="A44" s="16"/>
      <c r="B44" s="16" t="s">
        <v>165</v>
      </c>
      <c r="C44" s="16">
        <v>1016</v>
      </c>
      <c r="D44" s="58">
        <v>31.4</v>
      </c>
      <c r="E44" s="58">
        <v>380</v>
      </c>
      <c r="F44" s="58">
        <v>380</v>
      </c>
      <c r="G44" s="57">
        <f t="shared" si="1"/>
        <v>380</v>
      </c>
      <c r="H44" s="58">
        <v>245</v>
      </c>
      <c r="I44" s="58">
        <v>45</v>
      </c>
      <c r="J44" s="58">
        <v>45</v>
      </c>
      <c r="K44" s="58">
        <v>45</v>
      </c>
    </row>
    <row r="45" spans="1:11" s="3" customFormat="1" ht="18">
      <c r="A45" s="16"/>
      <c r="B45" s="16" t="s">
        <v>144</v>
      </c>
      <c r="C45" s="16">
        <v>1017</v>
      </c>
      <c r="D45" s="58">
        <v>98.6</v>
      </c>
      <c r="E45" s="58">
        <v>1500</v>
      </c>
      <c r="F45" s="58">
        <v>1500</v>
      </c>
      <c r="G45" s="57">
        <f t="shared" si="1"/>
        <v>1500</v>
      </c>
      <c r="H45" s="58">
        <v>150</v>
      </c>
      <c r="I45" s="58">
        <v>450</v>
      </c>
      <c r="J45" s="58">
        <v>450</v>
      </c>
      <c r="K45" s="58">
        <v>450</v>
      </c>
    </row>
    <row r="46" spans="1:11" s="3" customFormat="1" ht="18">
      <c r="A46" s="16"/>
      <c r="B46" s="16"/>
      <c r="C46" s="16"/>
      <c r="D46" s="58"/>
      <c r="E46" s="58"/>
      <c r="F46" s="58"/>
      <c r="G46" s="58"/>
      <c r="H46" s="18"/>
      <c r="I46" s="18"/>
      <c r="J46" s="18"/>
      <c r="K46" s="18"/>
    </row>
    <row r="47" spans="1:12" s="3" customFormat="1" ht="18">
      <c r="A47" s="16"/>
      <c r="B47" s="16" t="s">
        <v>106</v>
      </c>
      <c r="C47" s="16">
        <v>1020</v>
      </c>
      <c r="D47" s="57">
        <f>D48+D49+D50+D51+D52</f>
        <v>7479.9</v>
      </c>
      <c r="E47" s="57">
        <f>E48+E49+E50+E52+E51</f>
        <v>5807.1</v>
      </c>
      <c r="F47" s="57">
        <f>F48+F49+F50+F52+F51</f>
        <v>5807.1</v>
      </c>
      <c r="G47" s="57">
        <f>G48+G49+G50+G52+G51</f>
        <v>5807.1</v>
      </c>
      <c r="H47" s="17">
        <f>H48+H49+H52+H51</f>
        <v>1451.78</v>
      </c>
      <c r="I47" s="17">
        <f>I48+I49+I50+I51+I52</f>
        <v>1451.78</v>
      </c>
      <c r="J47" s="17">
        <f>J48+J49+J50+J51+J52</f>
        <v>1451.78</v>
      </c>
      <c r="K47" s="17">
        <f>K48+K49+K50+K51+K52</f>
        <v>1451.76</v>
      </c>
      <c r="L47" s="19"/>
    </row>
    <row r="48" spans="1:12" s="3" customFormat="1" ht="18">
      <c r="A48" s="16">
        <v>2610</v>
      </c>
      <c r="B48" s="56" t="s">
        <v>136</v>
      </c>
      <c r="C48" s="16">
        <v>1030</v>
      </c>
      <c r="D48" s="58">
        <v>6947.5</v>
      </c>
      <c r="E48" s="58">
        <v>5052.1</v>
      </c>
      <c r="F48" s="58">
        <v>5052.1</v>
      </c>
      <c r="G48" s="58">
        <f>H48+I48+J48+K48</f>
        <v>5052.1</v>
      </c>
      <c r="H48" s="18">
        <v>1263.03</v>
      </c>
      <c r="I48" s="18">
        <v>1263.03</v>
      </c>
      <c r="J48" s="18">
        <v>1263.03</v>
      </c>
      <c r="K48" s="18">
        <v>1263.01</v>
      </c>
      <c r="L48" s="19"/>
    </row>
    <row r="49" spans="1:11" s="3" customFormat="1" ht="17.25" customHeight="1">
      <c r="A49" s="16"/>
      <c r="B49" s="7" t="s">
        <v>137</v>
      </c>
      <c r="C49" s="16">
        <v>1031</v>
      </c>
      <c r="D49" s="58">
        <v>440</v>
      </c>
      <c r="E49" s="58">
        <v>450</v>
      </c>
      <c r="F49" s="58">
        <v>450</v>
      </c>
      <c r="G49" s="58">
        <f>H49+I49+J49+K49</f>
        <v>450</v>
      </c>
      <c r="H49" s="18">
        <v>112.5</v>
      </c>
      <c r="I49" s="18">
        <v>112.5</v>
      </c>
      <c r="J49" s="18">
        <v>112.5</v>
      </c>
      <c r="K49" s="18">
        <v>112.5</v>
      </c>
    </row>
    <row r="50" spans="1:11" s="3" customFormat="1" ht="18.75" customHeight="1" hidden="1">
      <c r="A50" s="16"/>
      <c r="B50" s="24"/>
      <c r="C50" s="16"/>
      <c r="D50" s="58"/>
      <c r="E50" s="58"/>
      <c r="F50" s="58"/>
      <c r="G50" s="58">
        <f>H50+I50+J50+K50</f>
        <v>0</v>
      </c>
      <c r="H50" s="18"/>
      <c r="I50" s="18"/>
      <c r="J50" s="18"/>
      <c r="K50" s="18"/>
    </row>
    <row r="51" spans="1:11" s="3" customFormat="1" ht="18">
      <c r="A51" s="16"/>
      <c r="B51" s="24" t="s">
        <v>162</v>
      </c>
      <c r="C51" s="16">
        <v>1032</v>
      </c>
      <c r="D51" s="58">
        <v>0</v>
      </c>
      <c r="E51" s="58">
        <v>60</v>
      </c>
      <c r="F51" s="58">
        <v>60</v>
      </c>
      <c r="G51" s="58">
        <f>H51+I51+J51+K51</f>
        <v>60</v>
      </c>
      <c r="H51" s="18">
        <v>15</v>
      </c>
      <c r="I51" s="18">
        <v>15</v>
      </c>
      <c r="J51" s="18">
        <v>15</v>
      </c>
      <c r="K51" s="18">
        <v>15</v>
      </c>
    </row>
    <row r="52" spans="1:11" s="3" customFormat="1" ht="18">
      <c r="A52" s="16"/>
      <c r="B52" s="7" t="s">
        <v>160</v>
      </c>
      <c r="C52" s="16">
        <v>1033</v>
      </c>
      <c r="D52" s="58">
        <v>92.4</v>
      </c>
      <c r="E52" s="58">
        <v>245</v>
      </c>
      <c r="F52" s="58">
        <v>245</v>
      </c>
      <c r="G52" s="58">
        <f>H52+I52+J52+K52</f>
        <v>245</v>
      </c>
      <c r="H52" s="18">
        <v>61.25</v>
      </c>
      <c r="I52" s="18">
        <v>61.25</v>
      </c>
      <c r="J52" s="18">
        <v>61.25</v>
      </c>
      <c r="K52" s="18">
        <v>61.25</v>
      </c>
    </row>
    <row r="53" spans="1:11" s="3" customFormat="1" ht="18">
      <c r="A53" s="16"/>
      <c r="B53" s="16" t="s">
        <v>21</v>
      </c>
      <c r="C53" s="16">
        <v>1040</v>
      </c>
      <c r="D53" s="57">
        <f>D54</f>
        <v>918</v>
      </c>
      <c r="E53" s="57">
        <f>E54</f>
        <v>800</v>
      </c>
      <c r="F53" s="57">
        <f>F54</f>
        <v>800</v>
      </c>
      <c r="G53" s="57">
        <f>G54</f>
        <v>800</v>
      </c>
      <c r="H53" s="17">
        <f>H54+H55+H56</f>
        <v>200</v>
      </c>
      <c r="I53" s="17">
        <f>I54+I55+I56</f>
        <v>200</v>
      </c>
      <c r="J53" s="17">
        <f>J54+J55+J56</f>
        <v>200</v>
      </c>
      <c r="K53" s="17">
        <f>K54+K55+K56</f>
        <v>200</v>
      </c>
    </row>
    <row r="54" spans="1:11" s="3" customFormat="1" ht="18">
      <c r="A54" s="16"/>
      <c r="B54" s="16" t="s">
        <v>138</v>
      </c>
      <c r="C54" s="16">
        <v>1041</v>
      </c>
      <c r="D54" s="66">
        <v>918</v>
      </c>
      <c r="E54" s="66">
        <v>800</v>
      </c>
      <c r="F54" s="66">
        <v>800</v>
      </c>
      <c r="G54" s="66">
        <f>H54+I54+J54+K54</f>
        <v>800</v>
      </c>
      <c r="H54" s="49">
        <v>200</v>
      </c>
      <c r="I54" s="49">
        <v>200</v>
      </c>
      <c r="J54" s="49">
        <v>200</v>
      </c>
      <c r="K54" s="49">
        <v>200</v>
      </c>
    </row>
    <row r="55" spans="1:11" s="3" customFormat="1" ht="0.75" customHeight="1">
      <c r="A55" s="16"/>
      <c r="B55" s="16"/>
      <c r="C55" s="16">
        <v>1042</v>
      </c>
      <c r="D55" s="58"/>
      <c r="E55" s="58"/>
      <c r="F55" s="58"/>
      <c r="G55" s="58">
        <f>H55+I55+J55+K55</f>
        <v>0</v>
      </c>
      <c r="H55" s="18"/>
      <c r="I55" s="18"/>
      <c r="J55" s="18"/>
      <c r="K55" s="18"/>
    </row>
    <row r="56" spans="1:11" s="3" customFormat="1" ht="18" hidden="1">
      <c r="A56" s="16"/>
      <c r="B56" s="16"/>
      <c r="C56" s="16">
        <v>1043</v>
      </c>
      <c r="D56" s="58"/>
      <c r="E56" s="58"/>
      <c r="F56" s="58"/>
      <c r="G56" s="58">
        <f>H56+I56+J56+K56</f>
        <v>0</v>
      </c>
      <c r="H56" s="18"/>
      <c r="I56" s="18"/>
      <c r="J56" s="18"/>
      <c r="K56" s="18"/>
    </row>
    <row r="57" spans="1:11" s="3" customFormat="1" ht="18">
      <c r="A57" s="16"/>
      <c r="B57" s="16" t="s">
        <v>88</v>
      </c>
      <c r="C57" s="16">
        <v>1050</v>
      </c>
      <c r="D57" s="58">
        <v>10.29</v>
      </c>
      <c r="E57" s="58"/>
      <c r="F57" s="58"/>
      <c r="G57" s="58"/>
      <c r="H57" s="18"/>
      <c r="I57" s="18"/>
      <c r="J57" s="18"/>
      <c r="K57" s="18"/>
    </row>
    <row r="58" spans="1:11" s="3" customFormat="1" ht="18">
      <c r="A58" s="16"/>
      <c r="B58" s="16"/>
      <c r="C58" s="16"/>
      <c r="D58" s="16"/>
      <c r="E58" s="16"/>
      <c r="F58" s="16"/>
      <c r="G58" s="45" t="s">
        <v>99</v>
      </c>
      <c r="H58" s="45" t="s">
        <v>9</v>
      </c>
      <c r="I58" s="45" t="s">
        <v>10</v>
      </c>
      <c r="J58" s="45" t="s">
        <v>100</v>
      </c>
      <c r="K58" s="45" t="s">
        <v>101</v>
      </c>
    </row>
    <row r="59" spans="1:11" s="4" customFormat="1" ht="18.75">
      <c r="A59" s="15"/>
      <c r="B59" s="20" t="s">
        <v>22</v>
      </c>
      <c r="C59" s="13"/>
      <c r="D59" s="59"/>
      <c r="E59" s="15"/>
      <c r="F59" s="15"/>
      <c r="G59" s="17"/>
      <c r="H59" s="17"/>
      <c r="I59" s="17"/>
      <c r="J59" s="17"/>
      <c r="K59" s="17"/>
    </row>
    <row r="60" spans="1:11" s="2" customFormat="1" ht="18">
      <c r="A60" s="16"/>
      <c r="B60" s="16" t="s">
        <v>91</v>
      </c>
      <c r="C60" s="11">
        <v>1060</v>
      </c>
      <c r="D60" s="59">
        <v>6489.2</v>
      </c>
      <c r="E60" s="57">
        <v>10150.2</v>
      </c>
      <c r="F60" s="57">
        <v>10150.2</v>
      </c>
      <c r="G60" s="48">
        <f aca="true" t="shared" si="2" ref="G60:G89">H60+I60+J60+K60</f>
        <v>10150.16</v>
      </c>
      <c r="H60" s="17">
        <v>2537.54</v>
      </c>
      <c r="I60" s="17">
        <v>2537.54</v>
      </c>
      <c r="J60" s="17">
        <v>2537.54</v>
      </c>
      <c r="K60" s="17">
        <v>2537.54</v>
      </c>
    </row>
    <row r="61" spans="1:11" s="2" customFormat="1" ht="18">
      <c r="A61" s="16"/>
      <c r="B61" s="11" t="s">
        <v>23</v>
      </c>
      <c r="C61" s="11">
        <v>1070</v>
      </c>
      <c r="D61" s="59">
        <v>1460</v>
      </c>
      <c r="E61" s="57">
        <v>2301.6</v>
      </c>
      <c r="F61" s="57">
        <v>2301.6</v>
      </c>
      <c r="G61" s="48">
        <f t="shared" si="2"/>
        <v>2301.6</v>
      </c>
      <c r="H61" s="17">
        <v>575.4</v>
      </c>
      <c r="I61" s="17">
        <v>575.4</v>
      </c>
      <c r="J61" s="17">
        <v>575.4</v>
      </c>
      <c r="K61" s="17">
        <v>575.4</v>
      </c>
    </row>
    <row r="62" spans="1:11" s="2" customFormat="1" ht="18">
      <c r="A62" s="16"/>
      <c r="B62" s="11" t="s">
        <v>95</v>
      </c>
      <c r="C62" s="11">
        <v>1080</v>
      </c>
      <c r="D62" s="59">
        <f>D63+D64+D65+D66+D67+D68+D69</f>
        <v>2934.2</v>
      </c>
      <c r="E62" s="59">
        <f>E63+E64+E65+E66+E67+E68+E69</f>
        <v>1741</v>
      </c>
      <c r="F62" s="59">
        <f>F63+F64+F65+F66+F67+F68+F69</f>
        <v>1741</v>
      </c>
      <c r="G62" s="48">
        <f t="shared" si="2"/>
        <v>1741</v>
      </c>
      <c r="H62" s="59">
        <f>H63+H64+H65+H66+H67+H68+H69</f>
        <v>435</v>
      </c>
      <c r="I62" s="59">
        <f>I63+I64+I65+I66+I67+I68+I69</f>
        <v>438</v>
      </c>
      <c r="J62" s="59">
        <f>J63+J64+J65+J66+J67+J68+J69</f>
        <v>435</v>
      </c>
      <c r="K62" s="59">
        <f>K63+K64+K65+K66+K67+K68+K69</f>
        <v>433</v>
      </c>
    </row>
    <row r="63" spans="1:11" s="2" customFormat="1" ht="18">
      <c r="A63" s="16"/>
      <c r="B63" s="11" t="s">
        <v>145</v>
      </c>
      <c r="C63" s="11">
        <v>1081</v>
      </c>
      <c r="D63" s="60">
        <v>1520</v>
      </c>
      <c r="E63" s="58">
        <v>901</v>
      </c>
      <c r="F63" s="58">
        <v>901</v>
      </c>
      <c r="G63" s="49">
        <f t="shared" si="2"/>
        <v>901</v>
      </c>
      <c r="H63" s="18">
        <v>225</v>
      </c>
      <c r="I63" s="18">
        <v>228</v>
      </c>
      <c r="J63" s="18">
        <v>225</v>
      </c>
      <c r="K63" s="18">
        <v>223</v>
      </c>
    </row>
    <row r="64" spans="1:11" s="2" customFormat="1" ht="18">
      <c r="A64" s="16"/>
      <c r="B64" s="11" t="s">
        <v>121</v>
      </c>
      <c r="C64" s="11">
        <v>1082</v>
      </c>
      <c r="D64" s="60">
        <v>435.4</v>
      </c>
      <c r="E64" s="58">
        <v>320</v>
      </c>
      <c r="F64" s="58">
        <v>320</v>
      </c>
      <c r="G64" s="49">
        <f t="shared" si="2"/>
        <v>320</v>
      </c>
      <c r="H64" s="18">
        <v>80</v>
      </c>
      <c r="I64" s="18">
        <v>80</v>
      </c>
      <c r="J64" s="18">
        <v>80</v>
      </c>
      <c r="K64" s="18">
        <v>80</v>
      </c>
    </row>
    <row r="65" spans="1:11" s="2" customFormat="1" ht="18">
      <c r="A65" s="16"/>
      <c r="B65" s="11" t="s">
        <v>123</v>
      </c>
      <c r="C65" s="11">
        <v>1083</v>
      </c>
      <c r="D65" s="60">
        <v>768.8</v>
      </c>
      <c r="E65" s="58">
        <v>200</v>
      </c>
      <c r="F65" s="58">
        <v>200</v>
      </c>
      <c r="G65" s="49">
        <f t="shared" si="2"/>
        <v>200</v>
      </c>
      <c r="H65" s="18">
        <v>50</v>
      </c>
      <c r="I65" s="18">
        <v>50</v>
      </c>
      <c r="J65" s="18">
        <v>50</v>
      </c>
      <c r="K65" s="18">
        <v>50</v>
      </c>
    </row>
    <row r="66" spans="1:11" s="2" customFormat="1" ht="18">
      <c r="A66" s="16"/>
      <c r="B66" s="11" t="s">
        <v>126</v>
      </c>
      <c r="C66" s="11">
        <v>1084</v>
      </c>
      <c r="D66" s="60">
        <v>75.8</v>
      </c>
      <c r="E66" s="58">
        <v>200</v>
      </c>
      <c r="F66" s="58">
        <v>200</v>
      </c>
      <c r="G66" s="49">
        <f t="shared" si="2"/>
        <v>200</v>
      </c>
      <c r="H66" s="18">
        <v>50</v>
      </c>
      <c r="I66" s="18">
        <v>50</v>
      </c>
      <c r="J66" s="18">
        <v>50</v>
      </c>
      <c r="K66" s="18">
        <v>50</v>
      </c>
    </row>
    <row r="67" spans="1:11" s="2" customFormat="1" ht="18">
      <c r="A67" s="16"/>
      <c r="B67" s="11" t="s">
        <v>124</v>
      </c>
      <c r="C67" s="11">
        <v>1085</v>
      </c>
      <c r="D67" s="60">
        <v>26.1</v>
      </c>
      <c r="E67" s="58">
        <v>40</v>
      </c>
      <c r="F67" s="58">
        <v>40</v>
      </c>
      <c r="G67" s="49">
        <f t="shared" si="2"/>
        <v>40</v>
      </c>
      <c r="H67" s="18">
        <v>10</v>
      </c>
      <c r="I67" s="18">
        <v>10</v>
      </c>
      <c r="J67" s="18">
        <v>10</v>
      </c>
      <c r="K67" s="18">
        <v>10</v>
      </c>
    </row>
    <row r="68" spans="1:12" s="2" customFormat="1" ht="18">
      <c r="A68" s="16"/>
      <c r="B68" s="11" t="s">
        <v>125</v>
      </c>
      <c r="C68" s="11">
        <v>1090</v>
      </c>
      <c r="D68" s="60">
        <v>86.4</v>
      </c>
      <c r="E68" s="58">
        <v>40</v>
      </c>
      <c r="F68" s="58">
        <v>40</v>
      </c>
      <c r="G68" s="49">
        <f t="shared" si="2"/>
        <v>40</v>
      </c>
      <c r="H68" s="18">
        <v>10</v>
      </c>
      <c r="I68" s="18">
        <v>10</v>
      </c>
      <c r="J68" s="18">
        <v>10</v>
      </c>
      <c r="K68" s="18">
        <v>10</v>
      </c>
      <c r="L68" s="21"/>
    </row>
    <row r="69" spans="1:11" s="2" customFormat="1" ht="18">
      <c r="A69" s="16"/>
      <c r="B69" s="11" t="s">
        <v>81</v>
      </c>
      <c r="C69" s="11">
        <v>1100</v>
      </c>
      <c r="D69" s="60">
        <v>21.7</v>
      </c>
      <c r="E69" s="58">
        <v>40</v>
      </c>
      <c r="F69" s="58">
        <v>40</v>
      </c>
      <c r="G69" s="49">
        <f t="shared" si="2"/>
        <v>40</v>
      </c>
      <c r="H69" s="18">
        <v>10</v>
      </c>
      <c r="I69" s="18">
        <v>10</v>
      </c>
      <c r="J69" s="18">
        <v>10</v>
      </c>
      <c r="K69" s="18">
        <v>10</v>
      </c>
    </row>
    <row r="70" spans="1:11" s="2" customFormat="1" ht="18">
      <c r="A70" s="16"/>
      <c r="B70" s="11" t="s">
        <v>96</v>
      </c>
      <c r="C70" s="11">
        <v>1110</v>
      </c>
      <c r="D70" s="59">
        <f>D71+D72+D73+D74+D75+D76+D77+D78+D79</f>
        <v>742.6700000000001</v>
      </c>
      <c r="E70" s="59">
        <f>E71+E72+E73+E74+E75+E76+E77+E78+E79</f>
        <v>341</v>
      </c>
      <c r="F70" s="59">
        <f>F71+F72+F73+F74+F75+F76+F77+F78+F79</f>
        <v>341</v>
      </c>
      <c r="G70" s="48">
        <f t="shared" si="2"/>
        <v>341</v>
      </c>
      <c r="H70" s="59">
        <f>H71+H72+H73+H74+H75+H76+H77+H78+H79</f>
        <v>83.7</v>
      </c>
      <c r="I70" s="59">
        <f>I71+I72+I73+I74+I75+I76+I77+I78</f>
        <v>85.7</v>
      </c>
      <c r="J70" s="59">
        <f>J71+J72+J73+J74+J75+J76+J77+J78</f>
        <v>85.8</v>
      </c>
      <c r="K70" s="59">
        <f>K71+K72+K73+K74+K75+K76+K77+K78+K79</f>
        <v>85.8</v>
      </c>
    </row>
    <row r="71" spans="1:11" s="2" customFormat="1" ht="18">
      <c r="A71" s="16"/>
      <c r="B71" s="11" t="s">
        <v>92</v>
      </c>
      <c r="C71" s="11">
        <v>1111</v>
      </c>
      <c r="D71" s="60">
        <v>6.6</v>
      </c>
      <c r="E71" s="58">
        <v>8</v>
      </c>
      <c r="F71" s="58">
        <v>8</v>
      </c>
      <c r="G71" s="49">
        <f t="shared" si="2"/>
        <v>8</v>
      </c>
      <c r="H71" s="18">
        <v>2</v>
      </c>
      <c r="I71" s="18">
        <v>2</v>
      </c>
      <c r="J71" s="18">
        <v>2</v>
      </c>
      <c r="K71" s="18">
        <v>2</v>
      </c>
    </row>
    <row r="72" spans="1:11" s="2" customFormat="1" ht="18">
      <c r="A72" s="16"/>
      <c r="B72" s="11" t="s">
        <v>166</v>
      </c>
      <c r="C72" s="11">
        <v>1112</v>
      </c>
      <c r="D72" s="60">
        <v>11.9</v>
      </c>
      <c r="E72" s="58">
        <v>16</v>
      </c>
      <c r="F72" s="58">
        <v>16</v>
      </c>
      <c r="G72" s="49">
        <f t="shared" si="2"/>
        <v>16</v>
      </c>
      <c r="H72" s="18">
        <v>4</v>
      </c>
      <c r="I72" s="18">
        <v>4</v>
      </c>
      <c r="J72" s="18">
        <v>4</v>
      </c>
      <c r="K72" s="18">
        <v>4</v>
      </c>
    </row>
    <row r="73" spans="1:11" s="2" customFormat="1" ht="18">
      <c r="A73" s="16"/>
      <c r="B73" s="11" t="s">
        <v>127</v>
      </c>
      <c r="C73" s="11">
        <v>1113</v>
      </c>
      <c r="D73" s="58">
        <v>75</v>
      </c>
      <c r="E73" s="58">
        <v>75</v>
      </c>
      <c r="F73" s="58">
        <v>75</v>
      </c>
      <c r="G73" s="49">
        <f t="shared" si="2"/>
        <v>75</v>
      </c>
      <c r="H73" s="18">
        <v>18.7</v>
      </c>
      <c r="I73" s="18">
        <v>18.7</v>
      </c>
      <c r="J73" s="18">
        <v>18.8</v>
      </c>
      <c r="K73" s="18">
        <v>18.8</v>
      </c>
    </row>
    <row r="74" spans="1:11" s="2" customFormat="1" ht="18">
      <c r="A74" s="16"/>
      <c r="B74" s="11" t="s">
        <v>128</v>
      </c>
      <c r="C74" s="11">
        <v>1114</v>
      </c>
      <c r="D74" s="58">
        <v>9</v>
      </c>
      <c r="E74" s="58">
        <v>12</v>
      </c>
      <c r="F74" s="58">
        <v>12</v>
      </c>
      <c r="G74" s="49">
        <f t="shared" si="2"/>
        <v>12</v>
      </c>
      <c r="H74" s="18">
        <v>3</v>
      </c>
      <c r="I74" s="18">
        <v>3</v>
      </c>
      <c r="J74" s="18">
        <v>3</v>
      </c>
      <c r="K74" s="18">
        <v>3</v>
      </c>
    </row>
    <row r="75" spans="1:11" s="2" customFormat="1" ht="18">
      <c r="A75" s="16"/>
      <c r="B75" s="11" t="s">
        <v>129</v>
      </c>
      <c r="C75" s="11">
        <v>1115</v>
      </c>
      <c r="D75" s="58">
        <v>4</v>
      </c>
      <c r="E75" s="58">
        <v>6</v>
      </c>
      <c r="F75" s="58">
        <v>6</v>
      </c>
      <c r="G75" s="49">
        <f t="shared" si="2"/>
        <v>6</v>
      </c>
      <c r="H75" s="18">
        <v>1.5</v>
      </c>
      <c r="I75" s="18">
        <v>1.5</v>
      </c>
      <c r="J75" s="18">
        <v>1.5</v>
      </c>
      <c r="K75" s="18">
        <v>1.5</v>
      </c>
    </row>
    <row r="76" spans="1:11" s="2" customFormat="1" ht="18">
      <c r="A76" s="16"/>
      <c r="B76" s="11" t="s">
        <v>130</v>
      </c>
      <c r="C76" s="11">
        <v>1116</v>
      </c>
      <c r="D76" s="58">
        <v>7</v>
      </c>
      <c r="E76" s="58">
        <v>8</v>
      </c>
      <c r="F76" s="58">
        <v>8</v>
      </c>
      <c r="G76" s="49">
        <f t="shared" si="2"/>
        <v>8</v>
      </c>
      <c r="H76" s="18">
        <v>2</v>
      </c>
      <c r="I76" s="18">
        <v>2</v>
      </c>
      <c r="J76" s="18">
        <v>2</v>
      </c>
      <c r="K76" s="18">
        <v>2</v>
      </c>
    </row>
    <row r="77" spans="1:11" s="2" customFormat="1" ht="18">
      <c r="A77" s="16"/>
      <c r="B77" s="11" t="s">
        <v>131</v>
      </c>
      <c r="C77" s="11">
        <v>1117</v>
      </c>
      <c r="D77" s="58">
        <v>9.97</v>
      </c>
      <c r="E77" s="58">
        <v>10</v>
      </c>
      <c r="F77" s="58">
        <v>10</v>
      </c>
      <c r="G77" s="49">
        <f t="shared" si="2"/>
        <v>10</v>
      </c>
      <c r="H77" s="18">
        <v>2.5</v>
      </c>
      <c r="I77" s="18">
        <v>2.5</v>
      </c>
      <c r="J77" s="18">
        <v>2.5</v>
      </c>
      <c r="K77" s="18">
        <v>2.5</v>
      </c>
    </row>
    <row r="78" spans="1:11" s="2" customFormat="1" ht="18">
      <c r="A78" s="16"/>
      <c r="B78" s="11" t="s">
        <v>134</v>
      </c>
      <c r="C78" s="11">
        <v>1118</v>
      </c>
      <c r="D78" s="60">
        <v>510</v>
      </c>
      <c r="E78" s="58">
        <v>156</v>
      </c>
      <c r="F78" s="58">
        <v>156</v>
      </c>
      <c r="G78" s="49">
        <f t="shared" si="2"/>
        <v>156</v>
      </c>
      <c r="H78" s="18">
        <v>0</v>
      </c>
      <c r="I78" s="18">
        <v>52</v>
      </c>
      <c r="J78" s="18">
        <v>52</v>
      </c>
      <c r="K78" s="18">
        <v>52</v>
      </c>
    </row>
    <row r="79" spans="1:11" s="2" customFormat="1" ht="18">
      <c r="A79" s="16"/>
      <c r="B79" s="11" t="s">
        <v>167</v>
      </c>
      <c r="C79" s="11">
        <v>1119</v>
      </c>
      <c r="D79" s="60">
        <v>109.2</v>
      </c>
      <c r="E79" s="58">
        <v>50</v>
      </c>
      <c r="F79" s="58">
        <v>50</v>
      </c>
      <c r="G79" s="49">
        <f t="shared" si="2"/>
        <v>50</v>
      </c>
      <c r="H79" s="18">
        <v>50</v>
      </c>
      <c r="I79" s="18">
        <v>0</v>
      </c>
      <c r="J79" s="18">
        <v>0</v>
      </c>
      <c r="K79" s="18">
        <v>0</v>
      </c>
    </row>
    <row r="80" spans="1:11" s="2" customFormat="1" ht="18">
      <c r="A80" s="16"/>
      <c r="B80" s="11" t="s">
        <v>24</v>
      </c>
      <c r="C80" s="11">
        <v>1120</v>
      </c>
      <c r="D80" s="59">
        <v>0</v>
      </c>
      <c r="E80" s="57">
        <v>0</v>
      </c>
      <c r="F80" s="57">
        <v>0</v>
      </c>
      <c r="G80" s="48">
        <f t="shared" si="2"/>
        <v>0</v>
      </c>
      <c r="H80" s="17">
        <v>0</v>
      </c>
      <c r="I80" s="17">
        <v>0</v>
      </c>
      <c r="J80" s="17">
        <v>0</v>
      </c>
      <c r="K80" s="17">
        <v>0</v>
      </c>
    </row>
    <row r="81" spans="1:11" s="2" customFormat="1" ht="18">
      <c r="A81" s="16"/>
      <c r="B81" s="11" t="s">
        <v>25</v>
      </c>
      <c r="C81" s="11">
        <v>1130</v>
      </c>
      <c r="D81" s="59">
        <f>D82+D83+D84+D85</f>
        <v>168.5</v>
      </c>
      <c r="E81" s="59">
        <f>E82+E83+E84+E85</f>
        <v>186.8</v>
      </c>
      <c r="F81" s="59">
        <f>F82+F83+F84+F85</f>
        <v>186.8</v>
      </c>
      <c r="G81" s="48">
        <f t="shared" si="2"/>
        <v>186.8</v>
      </c>
      <c r="H81" s="59">
        <f>H82+H83+H84+H85</f>
        <v>49.2</v>
      </c>
      <c r="I81" s="59">
        <f>I82+I83+I84+I85</f>
        <v>44.2</v>
      </c>
      <c r="J81" s="59">
        <f>J82+J83+J84+J85</f>
        <v>44.2</v>
      </c>
      <c r="K81" s="59">
        <f>K82+K83+K84+K85</f>
        <v>49.2</v>
      </c>
    </row>
    <row r="82" spans="1:11" s="2" customFormat="1" ht="18">
      <c r="A82" s="16"/>
      <c r="B82" s="11" t="s">
        <v>26</v>
      </c>
      <c r="C82" s="11">
        <v>1131</v>
      </c>
      <c r="D82" s="60">
        <v>20.6</v>
      </c>
      <c r="E82" s="58">
        <v>24</v>
      </c>
      <c r="F82" s="58">
        <v>24</v>
      </c>
      <c r="G82" s="49">
        <f t="shared" si="2"/>
        <v>24</v>
      </c>
      <c r="H82" s="18">
        <v>6</v>
      </c>
      <c r="I82" s="18">
        <v>6</v>
      </c>
      <c r="J82" s="18">
        <v>6</v>
      </c>
      <c r="K82" s="18">
        <v>6</v>
      </c>
    </row>
    <row r="83" spans="1:11" s="2" customFormat="1" ht="18">
      <c r="A83" s="16"/>
      <c r="B83" s="11" t="s">
        <v>27</v>
      </c>
      <c r="C83" s="11">
        <v>1132</v>
      </c>
      <c r="D83" s="60">
        <v>124.8</v>
      </c>
      <c r="E83" s="58">
        <v>130</v>
      </c>
      <c r="F83" s="58">
        <v>130</v>
      </c>
      <c r="G83" s="49">
        <f t="shared" si="2"/>
        <v>130</v>
      </c>
      <c r="H83" s="18">
        <v>35</v>
      </c>
      <c r="I83" s="18">
        <v>30</v>
      </c>
      <c r="J83" s="18">
        <v>30</v>
      </c>
      <c r="K83" s="18">
        <v>35</v>
      </c>
    </row>
    <row r="84" spans="1:11" s="2" customFormat="1" ht="18">
      <c r="A84" s="16"/>
      <c r="B84" s="11" t="s">
        <v>122</v>
      </c>
      <c r="C84" s="11">
        <v>1133</v>
      </c>
      <c r="D84" s="60">
        <v>15</v>
      </c>
      <c r="E84" s="58">
        <v>24</v>
      </c>
      <c r="F84" s="58">
        <v>24</v>
      </c>
      <c r="G84" s="49">
        <f t="shared" si="2"/>
        <v>24</v>
      </c>
      <c r="H84" s="18">
        <v>6</v>
      </c>
      <c r="I84" s="18">
        <v>6</v>
      </c>
      <c r="J84" s="18">
        <v>6</v>
      </c>
      <c r="K84" s="18">
        <v>6</v>
      </c>
    </row>
    <row r="85" spans="1:11" s="2" customFormat="1" ht="18">
      <c r="A85" s="16"/>
      <c r="B85" s="11" t="s">
        <v>132</v>
      </c>
      <c r="C85" s="11">
        <v>1134</v>
      </c>
      <c r="D85" s="60">
        <v>8.1</v>
      </c>
      <c r="E85" s="58">
        <v>8.8</v>
      </c>
      <c r="F85" s="58">
        <v>8.8</v>
      </c>
      <c r="G85" s="49">
        <f t="shared" si="2"/>
        <v>8.8</v>
      </c>
      <c r="H85" s="18">
        <v>2.2</v>
      </c>
      <c r="I85" s="18">
        <v>2.2</v>
      </c>
      <c r="J85" s="18">
        <v>2.2</v>
      </c>
      <c r="K85" s="18">
        <v>2.2</v>
      </c>
    </row>
    <row r="86" spans="1:11" s="2" customFormat="1" ht="18">
      <c r="A86" s="16"/>
      <c r="B86" s="23" t="s">
        <v>28</v>
      </c>
      <c r="C86" s="11">
        <v>1135</v>
      </c>
      <c r="D86" s="59">
        <v>0</v>
      </c>
      <c r="E86" s="59">
        <v>0</v>
      </c>
      <c r="F86" s="59">
        <v>0</v>
      </c>
      <c r="G86" s="48">
        <f t="shared" si="2"/>
        <v>0</v>
      </c>
      <c r="H86" s="59">
        <v>0</v>
      </c>
      <c r="I86" s="59">
        <v>0</v>
      </c>
      <c r="J86" s="59">
        <v>0</v>
      </c>
      <c r="K86" s="59">
        <v>0</v>
      </c>
    </row>
    <row r="87" spans="1:11" s="2" customFormat="1" ht="18">
      <c r="A87" s="16"/>
      <c r="B87" s="23" t="s">
        <v>29</v>
      </c>
      <c r="C87" s="11">
        <v>1136</v>
      </c>
      <c r="D87" s="59">
        <v>0</v>
      </c>
      <c r="E87" s="59">
        <v>0</v>
      </c>
      <c r="F87" s="59">
        <v>0</v>
      </c>
      <c r="G87" s="48">
        <f t="shared" si="2"/>
        <v>0</v>
      </c>
      <c r="H87" s="59">
        <v>0</v>
      </c>
      <c r="I87" s="59">
        <v>0</v>
      </c>
      <c r="J87" s="59">
        <v>0</v>
      </c>
      <c r="K87" s="59">
        <v>0</v>
      </c>
    </row>
    <row r="88" spans="1:11" s="2" customFormat="1" ht="18">
      <c r="A88" s="16"/>
      <c r="B88" s="24" t="s">
        <v>90</v>
      </c>
      <c r="C88" s="11">
        <v>1137</v>
      </c>
      <c r="D88" s="59">
        <v>0</v>
      </c>
      <c r="E88" s="59">
        <v>0</v>
      </c>
      <c r="F88" s="59">
        <v>0</v>
      </c>
      <c r="G88" s="48">
        <f t="shared" si="2"/>
        <v>0</v>
      </c>
      <c r="H88" s="59">
        <v>0</v>
      </c>
      <c r="I88" s="59">
        <v>0</v>
      </c>
      <c r="J88" s="59">
        <v>0</v>
      </c>
      <c r="K88" s="59">
        <v>0</v>
      </c>
    </row>
    <row r="89" spans="1:11" s="2" customFormat="1" ht="18">
      <c r="A89" s="16"/>
      <c r="B89" s="23" t="s">
        <v>30</v>
      </c>
      <c r="C89" s="11">
        <v>1138</v>
      </c>
      <c r="D89" s="59">
        <v>0</v>
      </c>
      <c r="E89" s="59">
        <v>0</v>
      </c>
      <c r="F89" s="59">
        <v>0</v>
      </c>
      <c r="G89" s="48">
        <f t="shared" si="2"/>
        <v>0</v>
      </c>
      <c r="H89" s="59">
        <v>0</v>
      </c>
      <c r="I89" s="59">
        <v>0</v>
      </c>
      <c r="J89" s="59">
        <v>0</v>
      </c>
      <c r="K89" s="59">
        <v>0</v>
      </c>
    </row>
    <row r="90" spans="1:11" s="4" customFormat="1" ht="18">
      <c r="A90" s="25"/>
      <c r="B90" s="26" t="s">
        <v>31</v>
      </c>
      <c r="C90" s="27">
        <v>1139</v>
      </c>
      <c r="D90" s="54">
        <f>D38+D46+D47+D53</f>
        <v>11794.599999999999</v>
      </c>
      <c r="E90" s="54">
        <f>E38+E46+E47+E53</f>
        <v>14727.1</v>
      </c>
      <c r="F90" s="54"/>
      <c r="G90" s="28">
        <f>G38+G46+G47+G53</f>
        <v>14727.1</v>
      </c>
      <c r="H90" s="28">
        <f>H38+H47+H53</f>
        <v>3681.7799999999997</v>
      </c>
      <c r="I90" s="28">
        <f>I38+I47+I53</f>
        <v>3681.7799999999997</v>
      </c>
      <c r="J90" s="28">
        <f>J38+J46+J47+J53</f>
        <v>3681.7799999999997</v>
      </c>
      <c r="K90" s="28">
        <f>K38+K46+K47+K53</f>
        <v>3681.76</v>
      </c>
    </row>
    <row r="91" spans="1:11" s="4" customFormat="1" ht="18">
      <c r="A91" s="29"/>
      <c r="B91" s="30" t="s">
        <v>97</v>
      </c>
      <c r="C91" s="31">
        <v>1140</v>
      </c>
      <c r="D91" s="55">
        <f>D60+D61+D62+D70+D80+D81+D86+D87+D88+D89</f>
        <v>11794.57</v>
      </c>
      <c r="E91" s="55">
        <f>E60+E61+E62+E70+E80+E81+E86+E87+E88+E89</f>
        <v>14720.6</v>
      </c>
      <c r="F91" s="29"/>
      <c r="G91" s="32">
        <f>G60+G61+G62+G70+G80+G81</f>
        <v>14720.56</v>
      </c>
      <c r="H91" s="55">
        <f>H60+H61+H62+H70+H80+H81+H86+H87+H88+H89</f>
        <v>3680.8399999999997</v>
      </c>
      <c r="I91" s="55">
        <f>I60+I61+I62+I70+I80+I81+I86+I87+I88+I89</f>
        <v>3680.8399999999997</v>
      </c>
      <c r="J91" s="55">
        <f>J60+J61+J62+J70+J80+J81+J86+J87+J88+J89</f>
        <v>3677.94</v>
      </c>
      <c r="K91" s="55">
        <f>K60+K61+K62+K70+K80+K81+K86+K87+K88+K89</f>
        <v>3680.94</v>
      </c>
    </row>
    <row r="92" spans="1:11" s="4" customFormat="1" ht="18">
      <c r="A92" s="15"/>
      <c r="B92" s="33" t="s">
        <v>82</v>
      </c>
      <c r="C92" s="11">
        <v>1141</v>
      </c>
      <c r="D92" s="40">
        <f>D60+D61</f>
        <v>7949.2</v>
      </c>
      <c r="E92" s="40">
        <f>E60+E61</f>
        <v>12451.800000000001</v>
      </c>
      <c r="F92" s="15"/>
      <c r="G92" s="17">
        <f>G60+G61</f>
        <v>12451.76</v>
      </c>
      <c r="H92" s="40">
        <f>H60+H61</f>
        <v>3112.94</v>
      </c>
      <c r="I92" s="40">
        <f>I60+I61</f>
        <v>3112.94</v>
      </c>
      <c r="J92" s="40">
        <f>J60+J61</f>
        <v>3112.94</v>
      </c>
      <c r="K92" s="40">
        <f>K60+K61</f>
        <v>3112.94</v>
      </c>
    </row>
    <row r="93" spans="1:11" s="4" customFormat="1" ht="18">
      <c r="A93" s="15"/>
      <c r="B93" s="33" t="s">
        <v>83</v>
      </c>
      <c r="C93" s="11">
        <v>1142</v>
      </c>
      <c r="D93" s="15">
        <f>D91-D92</f>
        <v>3845.37</v>
      </c>
      <c r="E93" s="15">
        <f>E91-E92</f>
        <v>2268.7999999999993</v>
      </c>
      <c r="F93" s="15"/>
      <c r="G93" s="17">
        <f>G91-G92</f>
        <v>2268.7999999999993</v>
      </c>
      <c r="H93" s="17">
        <f>H91-H92</f>
        <v>567.8999999999996</v>
      </c>
      <c r="I93" s="17">
        <f>I91-I92</f>
        <v>567.8999999999996</v>
      </c>
      <c r="J93" s="17">
        <f>J91-J92</f>
        <v>565</v>
      </c>
      <c r="K93" s="17">
        <f>K91-K92</f>
        <v>568</v>
      </c>
    </row>
    <row r="94" spans="1:11" s="5" customFormat="1" ht="18">
      <c r="A94" s="15"/>
      <c r="B94" s="33" t="s">
        <v>32</v>
      </c>
      <c r="C94" s="16">
        <v>1143</v>
      </c>
      <c r="D94" s="40">
        <f>D90-D91</f>
        <v>0.029999999998835847</v>
      </c>
      <c r="E94" s="40" t="s">
        <v>120</v>
      </c>
      <c r="F94" s="40"/>
      <c r="G94" s="17">
        <f>G90-G91</f>
        <v>6.540000000000873</v>
      </c>
      <c r="H94" s="17">
        <f>H90-H91</f>
        <v>0.9400000000000546</v>
      </c>
      <c r="I94" s="17">
        <f>I90-I91</f>
        <v>0.9400000000000546</v>
      </c>
      <c r="J94" s="17">
        <f>J90-J91</f>
        <v>3.8399999999996908</v>
      </c>
      <c r="K94" s="17">
        <f>K90-K91</f>
        <v>0.8200000000001637</v>
      </c>
    </row>
    <row r="95" spans="1:11" s="2" customFormat="1" ht="18">
      <c r="A95" s="11"/>
      <c r="B95" s="23"/>
      <c r="C95" s="11"/>
      <c r="D95" s="11"/>
      <c r="E95" s="16"/>
      <c r="F95" s="16"/>
      <c r="G95" s="18"/>
      <c r="H95" s="18"/>
      <c r="I95" s="18"/>
      <c r="J95" s="18"/>
      <c r="K95" s="18"/>
    </row>
    <row r="96" spans="1:11" s="2" customFormat="1" ht="18">
      <c r="A96" s="11"/>
      <c r="B96" s="23"/>
      <c r="C96" s="11"/>
      <c r="D96" s="11"/>
      <c r="E96" s="16"/>
      <c r="F96" s="16"/>
      <c r="G96" s="45" t="s">
        <v>99</v>
      </c>
      <c r="H96" s="45" t="s">
        <v>9</v>
      </c>
      <c r="I96" s="45" t="s">
        <v>10</v>
      </c>
      <c r="J96" s="45" t="s">
        <v>100</v>
      </c>
      <c r="K96" s="45" t="s">
        <v>101</v>
      </c>
    </row>
    <row r="97" spans="1:11" s="4" customFormat="1" ht="18">
      <c r="A97" s="12"/>
      <c r="B97" s="34" t="s">
        <v>33</v>
      </c>
      <c r="C97" s="12">
        <v>2000</v>
      </c>
      <c r="D97" s="12">
        <f>D98+D99+D100</f>
        <v>3226.3</v>
      </c>
      <c r="E97" s="61">
        <f>E98+E99+E100</f>
        <v>5055</v>
      </c>
      <c r="F97" s="61">
        <f>F98+F99+F100</f>
        <v>5055</v>
      </c>
      <c r="G97" s="61">
        <f>H97+I97+J97+K97</f>
        <v>5055</v>
      </c>
      <c r="H97" s="61">
        <f>H98+H99+H100</f>
        <v>1263.75</v>
      </c>
      <c r="I97" s="61">
        <f>I98+I99+I100</f>
        <v>1263.75</v>
      </c>
      <c r="J97" s="61">
        <f>J98+J99+J100</f>
        <v>1263.75</v>
      </c>
      <c r="K97" s="61">
        <f>K98+K99+K100</f>
        <v>1263.75</v>
      </c>
    </row>
    <row r="98" spans="1:11" s="2" customFormat="1" ht="36">
      <c r="A98" s="11"/>
      <c r="B98" s="23" t="s">
        <v>135</v>
      </c>
      <c r="C98" s="11">
        <v>2010</v>
      </c>
      <c r="D98" s="67">
        <v>263.5</v>
      </c>
      <c r="E98" s="58">
        <v>450</v>
      </c>
      <c r="F98" s="58">
        <v>450</v>
      </c>
      <c r="G98" s="68">
        <f>H98+I98+J98+K98</f>
        <v>450</v>
      </c>
      <c r="H98" s="58">
        <v>112.5</v>
      </c>
      <c r="I98" s="58">
        <v>112.5</v>
      </c>
      <c r="J98" s="58">
        <v>112.5</v>
      </c>
      <c r="K98" s="58">
        <v>112.5</v>
      </c>
    </row>
    <row r="99" spans="1:11" s="2" customFormat="1" ht="36">
      <c r="A99" s="11"/>
      <c r="B99" s="23" t="s">
        <v>146</v>
      </c>
      <c r="C99" s="11">
        <v>2020</v>
      </c>
      <c r="D99" s="67">
        <v>2722.3</v>
      </c>
      <c r="E99" s="58">
        <v>4345</v>
      </c>
      <c r="F99" s="58">
        <v>4345</v>
      </c>
      <c r="G99" s="68">
        <f>H99+I99+J99+K99</f>
        <v>4345</v>
      </c>
      <c r="H99" s="58">
        <v>1086.25</v>
      </c>
      <c r="I99" s="58">
        <v>1086.25</v>
      </c>
      <c r="J99" s="58">
        <v>1086.25</v>
      </c>
      <c r="K99" s="58">
        <v>1086.25</v>
      </c>
    </row>
    <row r="100" spans="1:11" s="2" customFormat="1" ht="18">
      <c r="A100" s="11"/>
      <c r="B100" s="23" t="s">
        <v>147</v>
      </c>
      <c r="C100" s="11">
        <v>2030</v>
      </c>
      <c r="D100" s="67">
        <v>240.5</v>
      </c>
      <c r="E100" s="58">
        <v>260</v>
      </c>
      <c r="F100" s="58">
        <v>260</v>
      </c>
      <c r="G100" s="68">
        <f>H100+I100+J100+K100</f>
        <v>260</v>
      </c>
      <c r="H100" s="58">
        <v>65</v>
      </c>
      <c r="I100" s="58">
        <v>65</v>
      </c>
      <c r="J100" s="58">
        <v>65</v>
      </c>
      <c r="K100" s="58">
        <v>65</v>
      </c>
    </row>
    <row r="101" spans="1:11" s="2" customFormat="1" ht="18">
      <c r="A101" s="11"/>
      <c r="B101" s="23"/>
      <c r="C101" s="11">
        <v>2040</v>
      </c>
      <c r="D101" s="11"/>
      <c r="E101" s="18"/>
      <c r="F101" s="16"/>
      <c r="G101" s="18"/>
      <c r="H101" s="18"/>
      <c r="I101" s="18"/>
      <c r="J101" s="18"/>
      <c r="K101" s="18"/>
    </row>
    <row r="102" spans="1:11" s="2" customFormat="1" ht="18">
      <c r="A102" s="11"/>
      <c r="B102" s="23"/>
      <c r="C102" s="11"/>
      <c r="D102" s="11"/>
      <c r="E102" s="18"/>
      <c r="F102" s="16"/>
      <c r="G102" s="18"/>
      <c r="H102" s="18"/>
      <c r="I102" s="18"/>
      <c r="J102" s="18"/>
      <c r="K102" s="18"/>
    </row>
    <row r="103" spans="1:11" s="4" customFormat="1" ht="18">
      <c r="A103" s="12"/>
      <c r="B103" s="34" t="s">
        <v>34</v>
      </c>
      <c r="C103" s="12">
        <v>3000</v>
      </c>
      <c r="D103" s="12"/>
      <c r="E103" s="35"/>
      <c r="F103" s="12"/>
      <c r="G103" s="35"/>
      <c r="H103" s="35"/>
      <c r="I103" s="35"/>
      <c r="J103" s="35"/>
      <c r="K103" s="35"/>
    </row>
    <row r="104" spans="1:11" s="3" customFormat="1" ht="18">
      <c r="A104" s="16"/>
      <c r="B104" s="24" t="s">
        <v>35</v>
      </c>
      <c r="C104" s="16">
        <v>3010</v>
      </c>
      <c r="D104" s="16"/>
      <c r="E104" s="17"/>
      <c r="F104" s="16"/>
      <c r="G104" s="17">
        <f>G105</f>
        <v>0</v>
      </c>
      <c r="H104" s="17">
        <f>H105</f>
        <v>0</v>
      </c>
      <c r="I104" s="17">
        <f>I105</f>
        <v>0</v>
      </c>
      <c r="J104" s="17">
        <f>J105</f>
        <v>0</v>
      </c>
      <c r="K104" s="17">
        <f>K105</f>
        <v>0</v>
      </c>
    </row>
    <row r="105" spans="1:11" s="3" customFormat="1" ht="33" customHeight="1">
      <c r="A105" s="16"/>
      <c r="B105" s="24" t="s">
        <v>36</v>
      </c>
      <c r="C105" s="16">
        <v>3011</v>
      </c>
      <c r="D105" s="16"/>
      <c r="E105" s="17"/>
      <c r="F105" s="16"/>
      <c r="G105" s="18">
        <f>I105</f>
        <v>0</v>
      </c>
      <c r="H105" s="18"/>
      <c r="I105" s="18"/>
      <c r="J105" s="18"/>
      <c r="K105" s="18"/>
    </row>
    <row r="106" spans="1:11" s="5" customFormat="1" ht="18">
      <c r="A106" s="15"/>
      <c r="B106" s="24" t="s">
        <v>37</v>
      </c>
      <c r="C106" s="15">
        <v>3020</v>
      </c>
      <c r="D106" s="15"/>
      <c r="E106" s="17"/>
      <c r="F106" s="15"/>
      <c r="G106" s="17">
        <f>H106+I106+J106+K106</f>
        <v>0</v>
      </c>
      <c r="H106" s="17">
        <f>H108</f>
        <v>0</v>
      </c>
      <c r="I106" s="17">
        <f>I108</f>
        <v>0</v>
      </c>
      <c r="J106" s="17">
        <f>J108</f>
        <v>0</v>
      </c>
      <c r="K106" s="17">
        <f>K108</f>
        <v>0</v>
      </c>
    </row>
    <row r="107" spans="1:11" s="3" customFormat="1" ht="18">
      <c r="A107" s="16"/>
      <c r="B107" s="24" t="s">
        <v>38</v>
      </c>
      <c r="C107" s="16">
        <v>3021</v>
      </c>
      <c r="D107" s="16"/>
      <c r="E107" s="18"/>
      <c r="F107" s="16"/>
      <c r="G107" s="18"/>
      <c r="H107" s="18"/>
      <c r="I107" s="18"/>
      <c r="J107" s="18"/>
      <c r="K107" s="18"/>
    </row>
    <row r="108" spans="1:11" s="3" customFormat="1" ht="18">
      <c r="A108" s="16"/>
      <c r="B108" s="24" t="s">
        <v>39</v>
      </c>
      <c r="C108" s="16">
        <v>3022</v>
      </c>
      <c r="D108" s="16"/>
      <c r="E108" s="18"/>
      <c r="F108" s="16"/>
      <c r="G108" s="18"/>
      <c r="H108" s="18"/>
      <c r="I108" s="18"/>
      <c r="J108" s="18"/>
      <c r="K108" s="18"/>
    </row>
    <row r="109" spans="1:11" s="3" customFormat="1" ht="36">
      <c r="A109" s="16"/>
      <c r="B109" s="24" t="s">
        <v>40</v>
      </c>
      <c r="C109" s="16">
        <v>3023</v>
      </c>
      <c r="D109" s="16"/>
      <c r="E109" s="18"/>
      <c r="F109" s="16"/>
      <c r="G109" s="18"/>
      <c r="H109" s="18"/>
      <c r="I109" s="18"/>
      <c r="J109" s="18"/>
      <c r="K109" s="18"/>
    </row>
    <row r="110" spans="1:11" s="3" customFormat="1" ht="18">
      <c r="A110" s="16"/>
      <c r="B110" s="24" t="s">
        <v>41</v>
      </c>
      <c r="C110" s="16">
        <v>3024</v>
      </c>
      <c r="D110" s="16"/>
      <c r="E110" s="18"/>
      <c r="F110" s="16"/>
      <c r="G110" s="18"/>
      <c r="H110" s="18"/>
      <c r="I110" s="18"/>
      <c r="J110" s="18"/>
      <c r="K110" s="18"/>
    </row>
    <row r="111" spans="1:11" s="3" customFormat="1" ht="18">
      <c r="A111" s="16"/>
      <c r="B111" s="24" t="s">
        <v>42</v>
      </c>
      <c r="C111" s="16">
        <v>3030</v>
      </c>
      <c r="D111" s="16"/>
      <c r="E111" s="18"/>
      <c r="F111" s="16"/>
      <c r="G111" s="18"/>
      <c r="H111" s="18"/>
      <c r="I111" s="18"/>
      <c r="J111" s="18"/>
      <c r="K111" s="18"/>
    </row>
    <row r="112" spans="1:11" s="3" customFormat="1" ht="18">
      <c r="A112" s="16"/>
      <c r="B112" s="24"/>
      <c r="C112" s="16"/>
      <c r="D112" s="16"/>
      <c r="E112" s="18"/>
      <c r="F112" s="16"/>
      <c r="G112" s="18"/>
      <c r="H112" s="18"/>
      <c r="I112" s="18"/>
      <c r="J112" s="18"/>
      <c r="K112" s="18"/>
    </row>
    <row r="113" spans="1:11" s="4" customFormat="1" ht="18">
      <c r="A113" s="12"/>
      <c r="B113" s="34" t="s">
        <v>43</v>
      </c>
      <c r="C113" s="12">
        <v>4000</v>
      </c>
      <c r="D113" s="12"/>
      <c r="E113" s="35"/>
      <c r="F113" s="12"/>
      <c r="G113" s="35"/>
      <c r="H113" s="35"/>
      <c r="I113" s="35"/>
      <c r="J113" s="35"/>
      <c r="K113" s="35"/>
    </row>
    <row r="114" spans="1:11" s="2" customFormat="1" ht="18">
      <c r="A114" s="11"/>
      <c r="B114" s="23" t="s">
        <v>48</v>
      </c>
      <c r="C114" s="11">
        <v>4010</v>
      </c>
      <c r="D114" s="59">
        <v>0</v>
      </c>
      <c r="E114" s="17">
        <v>0</v>
      </c>
      <c r="F114" s="5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</row>
    <row r="115" spans="1:11" s="2" customFormat="1" ht="18">
      <c r="A115" s="11"/>
      <c r="B115" s="23" t="s">
        <v>44</v>
      </c>
      <c r="C115" s="11">
        <v>4011</v>
      </c>
      <c r="D115" s="60"/>
      <c r="E115" s="17"/>
      <c r="F115" s="58"/>
      <c r="G115" s="17"/>
      <c r="H115" s="18"/>
      <c r="I115" s="18"/>
      <c r="J115" s="18"/>
      <c r="K115" s="18"/>
    </row>
    <row r="116" spans="1:11" s="2" customFormat="1" ht="18">
      <c r="A116" s="11"/>
      <c r="B116" s="23" t="s">
        <v>45</v>
      </c>
      <c r="C116" s="11">
        <v>4012</v>
      </c>
      <c r="D116" s="60"/>
      <c r="E116" s="17"/>
      <c r="F116" s="58"/>
      <c r="G116" s="17"/>
      <c r="H116" s="18"/>
      <c r="I116" s="18"/>
      <c r="J116" s="18"/>
      <c r="K116" s="18"/>
    </row>
    <row r="117" spans="1:11" s="2" customFormat="1" ht="18">
      <c r="A117" s="11"/>
      <c r="B117" s="23" t="s">
        <v>46</v>
      </c>
      <c r="C117" s="11">
        <v>4013</v>
      </c>
      <c r="D117" s="60"/>
      <c r="E117" s="17"/>
      <c r="F117" s="58"/>
      <c r="G117" s="17"/>
      <c r="H117" s="18"/>
      <c r="I117" s="18"/>
      <c r="J117" s="18"/>
      <c r="K117" s="18"/>
    </row>
    <row r="118" spans="1:11" s="2" customFormat="1" ht="18">
      <c r="A118" s="11"/>
      <c r="B118" s="23" t="s">
        <v>47</v>
      </c>
      <c r="C118" s="11">
        <v>4020</v>
      </c>
      <c r="D118" s="60"/>
      <c r="E118" s="17"/>
      <c r="F118" s="58"/>
      <c r="G118" s="17"/>
      <c r="H118" s="18"/>
      <c r="I118" s="18"/>
      <c r="J118" s="18"/>
      <c r="K118" s="18"/>
    </row>
    <row r="119" spans="1:11" s="2" customFormat="1" ht="18">
      <c r="A119" s="11"/>
      <c r="B119" s="23" t="s">
        <v>49</v>
      </c>
      <c r="C119" s="11">
        <v>4030</v>
      </c>
      <c r="D119" s="59">
        <v>0</v>
      </c>
      <c r="E119" s="17">
        <v>0</v>
      </c>
      <c r="F119" s="5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</row>
    <row r="120" spans="1:11" s="2" customFormat="1" ht="18">
      <c r="A120" s="11"/>
      <c r="B120" s="23" t="s">
        <v>44</v>
      </c>
      <c r="C120" s="11">
        <v>4031</v>
      </c>
      <c r="D120" s="11"/>
      <c r="E120" s="17"/>
      <c r="F120" s="16"/>
      <c r="G120" s="17"/>
      <c r="H120" s="18"/>
      <c r="I120" s="18"/>
      <c r="J120" s="18"/>
      <c r="K120" s="18"/>
    </row>
    <row r="121" spans="1:11" s="2" customFormat="1" ht="18">
      <c r="A121" s="11"/>
      <c r="B121" s="23" t="s">
        <v>45</v>
      </c>
      <c r="C121" s="11">
        <v>4032</v>
      </c>
      <c r="D121" s="11"/>
      <c r="E121" s="17"/>
      <c r="F121" s="16"/>
      <c r="G121" s="17"/>
      <c r="H121" s="18"/>
      <c r="I121" s="18"/>
      <c r="J121" s="18"/>
      <c r="K121" s="18"/>
    </row>
    <row r="122" spans="1:11" s="2" customFormat="1" ht="18">
      <c r="A122" s="11"/>
      <c r="B122" s="23" t="s">
        <v>46</v>
      </c>
      <c r="C122" s="11">
        <v>4033</v>
      </c>
      <c r="D122" s="11"/>
      <c r="E122" s="17"/>
      <c r="F122" s="16"/>
      <c r="G122" s="17"/>
      <c r="H122" s="18"/>
      <c r="I122" s="18"/>
      <c r="J122" s="18"/>
      <c r="K122" s="18"/>
    </row>
    <row r="123" spans="1:11" s="2" customFormat="1" ht="18">
      <c r="A123" s="11"/>
      <c r="B123" s="23" t="s">
        <v>50</v>
      </c>
      <c r="C123" s="11">
        <v>4040</v>
      </c>
      <c r="D123" s="11"/>
      <c r="E123" s="17"/>
      <c r="F123" s="16"/>
      <c r="G123" s="17"/>
      <c r="H123" s="18"/>
      <c r="I123" s="18"/>
      <c r="J123" s="18"/>
      <c r="K123" s="18"/>
    </row>
    <row r="124" spans="1:11" s="2" customFormat="1" ht="18">
      <c r="A124" s="11"/>
      <c r="B124" s="23"/>
      <c r="C124" s="11"/>
      <c r="D124" s="11"/>
      <c r="E124" s="17"/>
      <c r="F124" s="16"/>
      <c r="G124" s="17"/>
      <c r="H124" s="18"/>
      <c r="I124" s="18"/>
      <c r="J124" s="18"/>
      <c r="K124" s="18"/>
    </row>
    <row r="125" spans="1:11" s="4" customFormat="1" ht="18">
      <c r="A125" s="12"/>
      <c r="B125" s="12" t="s">
        <v>85</v>
      </c>
      <c r="C125" s="12">
        <v>5000</v>
      </c>
      <c r="D125" s="12"/>
      <c r="E125" s="35"/>
      <c r="F125" s="12"/>
      <c r="G125" s="35"/>
      <c r="H125" s="35"/>
      <c r="I125" s="35"/>
      <c r="J125" s="35"/>
      <c r="K125" s="35"/>
    </row>
    <row r="126" spans="1:11" s="2" customFormat="1" ht="18">
      <c r="A126" s="11"/>
      <c r="B126" s="11" t="s">
        <v>51</v>
      </c>
      <c r="C126" s="11">
        <v>5010</v>
      </c>
      <c r="D126" s="60">
        <v>6580.4</v>
      </c>
      <c r="E126" s="60"/>
      <c r="F126" s="58"/>
      <c r="G126" s="49">
        <f>H126+I126+J126+K126</f>
        <v>26321.6</v>
      </c>
      <c r="H126" s="60">
        <v>6580.4</v>
      </c>
      <c r="I126" s="60">
        <v>6580.4</v>
      </c>
      <c r="J126" s="60">
        <v>6580.4</v>
      </c>
      <c r="K126" s="60">
        <v>6580.4</v>
      </c>
    </row>
    <row r="127" spans="1:11" s="2" customFormat="1" ht="18">
      <c r="A127" s="11"/>
      <c r="B127" s="11" t="s">
        <v>52</v>
      </c>
      <c r="C127" s="11">
        <v>5020</v>
      </c>
      <c r="D127" s="60">
        <v>3383.8</v>
      </c>
      <c r="E127" s="60"/>
      <c r="F127" s="58"/>
      <c r="G127" s="49">
        <f>H127+I127+J127+K127</f>
        <v>13535.2</v>
      </c>
      <c r="H127" s="60">
        <v>3383.8</v>
      </c>
      <c r="I127" s="60">
        <v>3383.8</v>
      </c>
      <c r="J127" s="60">
        <v>3383.8</v>
      </c>
      <c r="K127" s="60">
        <v>3383.8</v>
      </c>
    </row>
    <row r="128" spans="1:11" s="4" customFormat="1" ht="18">
      <c r="A128" s="13"/>
      <c r="B128" s="13" t="s">
        <v>148</v>
      </c>
      <c r="C128" s="11">
        <v>5030</v>
      </c>
      <c r="D128" s="59"/>
      <c r="E128" s="59"/>
      <c r="F128" s="57"/>
      <c r="G128" s="58"/>
      <c r="H128" s="60"/>
      <c r="I128" s="60"/>
      <c r="J128" s="18"/>
      <c r="K128" s="18"/>
    </row>
    <row r="129" spans="1:11" s="2" customFormat="1" ht="18">
      <c r="A129" s="11"/>
      <c r="B129" s="16" t="s">
        <v>149</v>
      </c>
      <c r="C129" s="11">
        <v>5040</v>
      </c>
      <c r="D129" s="57">
        <f>D130+D131+D132+D133</f>
        <v>265.8</v>
      </c>
      <c r="E129" s="57">
        <v>0</v>
      </c>
      <c r="F129" s="57">
        <v>0</v>
      </c>
      <c r="G129" s="48">
        <f>H129+I129+J129+K129</f>
        <v>2020</v>
      </c>
      <c r="H129" s="57">
        <f>H130+H131+H132+H133</f>
        <v>575</v>
      </c>
      <c r="I129" s="57">
        <f>I130+I131+I132+I133</f>
        <v>575</v>
      </c>
      <c r="J129" s="57">
        <f>J130+J131+J132+J133</f>
        <v>575</v>
      </c>
      <c r="K129" s="57">
        <f>K130+K131+K132+K133</f>
        <v>295</v>
      </c>
    </row>
    <row r="130" spans="1:11" s="2" customFormat="1" ht="18">
      <c r="A130" s="16"/>
      <c r="B130" s="16" t="s">
        <v>150</v>
      </c>
      <c r="C130" s="11">
        <v>5050</v>
      </c>
      <c r="D130" s="60">
        <v>64.8</v>
      </c>
      <c r="E130" s="60"/>
      <c r="F130" s="58"/>
      <c r="G130" s="49">
        <f>H130+I130+J130+K130</f>
        <v>80</v>
      </c>
      <c r="H130" s="60">
        <v>25</v>
      </c>
      <c r="I130" s="60">
        <v>25</v>
      </c>
      <c r="J130" s="18">
        <v>25</v>
      </c>
      <c r="K130" s="18">
        <v>5</v>
      </c>
    </row>
    <row r="131" spans="1:11" s="2" customFormat="1" ht="18">
      <c r="A131" s="16"/>
      <c r="B131" s="16" t="s">
        <v>94</v>
      </c>
      <c r="C131" s="11">
        <v>5051</v>
      </c>
      <c r="D131" s="60">
        <v>55.6</v>
      </c>
      <c r="E131" s="60"/>
      <c r="F131" s="58"/>
      <c r="G131" s="49">
        <f>H131+I131+J131+K131</f>
        <v>820</v>
      </c>
      <c r="H131" s="60">
        <v>250</v>
      </c>
      <c r="I131" s="60">
        <v>250</v>
      </c>
      <c r="J131" s="18">
        <v>250</v>
      </c>
      <c r="K131" s="18">
        <v>70</v>
      </c>
    </row>
    <row r="132" spans="1:11" s="2" customFormat="1" ht="18">
      <c r="A132" s="16"/>
      <c r="B132" s="16" t="s">
        <v>151</v>
      </c>
      <c r="C132" s="11">
        <v>5052</v>
      </c>
      <c r="D132" s="60">
        <v>86.8</v>
      </c>
      <c r="E132" s="60"/>
      <c r="F132" s="58"/>
      <c r="G132" s="49">
        <f>H132+I132+J132+K132</f>
        <v>720</v>
      </c>
      <c r="H132" s="60">
        <v>200</v>
      </c>
      <c r="I132" s="60">
        <v>200</v>
      </c>
      <c r="J132" s="18">
        <v>200</v>
      </c>
      <c r="K132" s="18">
        <v>120</v>
      </c>
    </row>
    <row r="133" spans="1:11" s="2" customFormat="1" ht="18">
      <c r="A133" s="11"/>
      <c r="B133" s="11" t="s">
        <v>152</v>
      </c>
      <c r="C133" s="11">
        <v>5053</v>
      </c>
      <c r="D133" s="60">
        <v>58.6</v>
      </c>
      <c r="E133" s="60"/>
      <c r="F133" s="58"/>
      <c r="G133" s="49">
        <f>H133+I133+J133+K133</f>
        <v>400</v>
      </c>
      <c r="H133" s="60">
        <v>100</v>
      </c>
      <c r="I133" s="60">
        <v>100</v>
      </c>
      <c r="J133" s="18">
        <v>100</v>
      </c>
      <c r="K133" s="18">
        <v>100</v>
      </c>
    </row>
    <row r="134" spans="1:11" s="2" customFormat="1" ht="18">
      <c r="A134" s="11"/>
      <c r="B134" s="11" t="s">
        <v>89</v>
      </c>
      <c r="C134" s="11">
        <v>5060</v>
      </c>
      <c r="D134" s="60">
        <v>10.29</v>
      </c>
      <c r="E134" s="60"/>
      <c r="F134" s="58"/>
      <c r="G134" s="49"/>
      <c r="H134" s="60"/>
      <c r="I134" s="60"/>
      <c r="J134" s="18"/>
      <c r="K134" s="18"/>
    </row>
    <row r="135" spans="1:11" s="2" customFormat="1" ht="18">
      <c r="A135" s="11"/>
      <c r="B135" s="11"/>
      <c r="C135" s="11"/>
      <c r="D135" s="11"/>
      <c r="E135" s="45" t="s">
        <v>99</v>
      </c>
      <c r="F135" s="16"/>
      <c r="G135" s="45" t="s">
        <v>99</v>
      </c>
      <c r="H135" s="45" t="s">
        <v>9</v>
      </c>
      <c r="I135" s="45" t="s">
        <v>10</v>
      </c>
      <c r="J135" s="45" t="s">
        <v>100</v>
      </c>
      <c r="K135" s="45" t="s">
        <v>101</v>
      </c>
    </row>
    <row r="136" spans="1:11" s="4" customFormat="1" ht="18">
      <c r="A136" s="12"/>
      <c r="B136" s="12" t="s">
        <v>86</v>
      </c>
      <c r="C136" s="12">
        <v>6000</v>
      </c>
      <c r="D136" s="12"/>
      <c r="E136" s="35"/>
      <c r="F136" s="12"/>
      <c r="G136" s="35"/>
      <c r="H136" s="35"/>
      <c r="I136" s="35"/>
      <c r="J136" s="35"/>
      <c r="K136" s="35"/>
    </row>
    <row r="137" spans="1:12" s="4" customFormat="1" ht="56.25">
      <c r="A137" s="15"/>
      <c r="B137" s="36" t="s">
        <v>87</v>
      </c>
      <c r="C137" s="13">
        <v>6010</v>
      </c>
      <c r="D137" s="13">
        <f>D138+D139+D140</f>
        <v>109</v>
      </c>
      <c r="E137" s="13">
        <f>E138+E139+E140</f>
        <v>110</v>
      </c>
      <c r="F137" s="13">
        <f>F138+F139+F140</f>
        <v>110</v>
      </c>
      <c r="G137" s="62"/>
      <c r="H137" s="64">
        <f>H138+H139+H140</f>
        <v>110</v>
      </c>
      <c r="I137" s="64">
        <f>I138+I139+I140</f>
        <v>110</v>
      </c>
      <c r="J137" s="64">
        <f>J138+J139+J140</f>
        <v>110</v>
      </c>
      <c r="K137" s="64">
        <f>K138+K139+K140</f>
        <v>110</v>
      </c>
      <c r="L137" s="37"/>
    </row>
    <row r="138" spans="1:12" s="2" customFormat="1" ht="18">
      <c r="A138" s="16"/>
      <c r="B138" s="23" t="s">
        <v>53</v>
      </c>
      <c r="C138" s="11">
        <v>6011</v>
      </c>
      <c r="D138" s="11">
        <v>4</v>
      </c>
      <c r="E138" s="65">
        <v>4</v>
      </c>
      <c r="F138" s="65">
        <v>4</v>
      </c>
      <c r="G138" s="63"/>
      <c r="H138" s="65">
        <v>4</v>
      </c>
      <c r="I138" s="65">
        <v>4</v>
      </c>
      <c r="J138" s="65">
        <v>4</v>
      </c>
      <c r="K138" s="65">
        <v>4</v>
      </c>
      <c r="L138" s="3"/>
    </row>
    <row r="139" spans="1:12" s="2" customFormat="1" ht="18">
      <c r="A139" s="16"/>
      <c r="B139" s="23" t="s">
        <v>153</v>
      </c>
      <c r="C139" s="11">
        <v>6012</v>
      </c>
      <c r="D139" s="11">
        <v>19</v>
      </c>
      <c r="E139" s="65">
        <v>19</v>
      </c>
      <c r="F139" s="65">
        <v>19</v>
      </c>
      <c r="G139" s="63"/>
      <c r="H139" s="65">
        <v>19</v>
      </c>
      <c r="I139" s="65">
        <v>19</v>
      </c>
      <c r="J139" s="65">
        <v>19</v>
      </c>
      <c r="K139" s="65">
        <v>19</v>
      </c>
      <c r="L139" s="3"/>
    </row>
    <row r="140" spans="1:12" s="2" customFormat="1" ht="18">
      <c r="A140" s="16"/>
      <c r="B140" s="23" t="s">
        <v>54</v>
      </c>
      <c r="C140" s="11">
        <v>6013</v>
      </c>
      <c r="D140" s="11">
        <v>86</v>
      </c>
      <c r="E140" s="65">
        <v>87</v>
      </c>
      <c r="F140" s="65">
        <v>87</v>
      </c>
      <c r="G140" s="63"/>
      <c r="H140" s="65">
        <v>87</v>
      </c>
      <c r="I140" s="65">
        <v>87</v>
      </c>
      <c r="J140" s="65">
        <v>87</v>
      </c>
      <c r="K140" s="65">
        <v>87</v>
      </c>
      <c r="L140" s="3"/>
    </row>
    <row r="141" spans="1:12" s="2" customFormat="1" ht="18">
      <c r="A141" s="16"/>
      <c r="B141" s="23"/>
      <c r="C141" s="11"/>
      <c r="D141" s="11"/>
      <c r="E141" s="47"/>
      <c r="F141" s="16"/>
      <c r="G141" s="47"/>
      <c r="H141" s="47"/>
      <c r="I141" s="47"/>
      <c r="J141" s="47"/>
      <c r="K141" s="47"/>
      <c r="L141" s="3"/>
    </row>
    <row r="142" spans="1:12" s="2" customFormat="1" ht="18">
      <c r="A142" s="16"/>
      <c r="B142" s="23"/>
      <c r="C142" s="11"/>
      <c r="D142" s="11"/>
      <c r="E142" s="47"/>
      <c r="F142" s="16"/>
      <c r="G142" s="47"/>
      <c r="H142" s="47"/>
      <c r="I142" s="47"/>
      <c r="J142" s="47"/>
      <c r="K142" s="47"/>
      <c r="L142" s="3"/>
    </row>
    <row r="143" spans="1:12" s="2" customFormat="1" ht="18">
      <c r="A143" s="16"/>
      <c r="B143" s="23"/>
      <c r="C143" s="11"/>
      <c r="D143" s="11"/>
      <c r="E143" s="47"/>
      <c r="F143" s="16"/>
      <c r="G143" s="47"/>
      <c r="H143" s="17"/>
      <c r="I143" s="17"/>
      <c r="J143" s="17"/>
      <c r="K143" s="17"/>
      <c r="L143" s="3"/>
    </row>
    <row r="144" spans="1:16" s="4" customFormat="1" ht="18.75">
      <c r="A144" s="15"/>
      <c r="B144" s="36" t="s">
        <v>55</v>
      </c>
      <c r="C144" s="13">
        <v>6020</v>
      </c>
      <c r="D144" s="59">
        <f>D145+D146+D147</f>
        <v>6489.2</v>
      </c>
      <c r="E144" s="57">
        <v>0</v>
      </c>
      <c r="F144" s="57">
        <v>0</v>
      </c>
      <c r="G144" s="57">
        <f>G145+G146+G147+G148+G149+G150</f>
        <v>10150.2</v>
      </c>
      <c r="H144" s="57">
        <f>H145+H146+H147+H148+H149+H150</f>
        <v>2537.55</v>
      </c>
      <c r="I144" s="57">
        <f>I145+I146+I147+I148+I149+I150</f>
        <v>2537.55</v>
      </c>
      <c r="J144" s="57">
        <f>J145+J146+J147+J148+J149+J150</f>
        <v>2537.55</v>
      </c>
      <c r="K144" s="57">
        <f>K145+K146+K147+K148+K149+K150</f>
        <v>2537.55</v>
      </c>
      <c r="L144" s="48"/>
      <c r="M144" s="17"/>
      <c r="N144" s="17"/>
      <c r="O144" s="17"/>
      <c r="P144" s="17"/>
    </row>
    <row r="145" spans="1:12" s="2" customFormat="1" ht="18">
      <c r="A145" s="16"/>
      <c r="B145" s="23" t="s">
        <v>53</v>
      </c>
      <c r="C145" s="11">
        <v>6021</v>
      </c>
      <c r="D145" s="60">
        <v>551.5</v>
      </c>
      <c r="E145" s="58">
        <v>752.4</v>
      </c>
      <c r="F145" s="58">
        <v>752.4</v>
      </c>
      <c r="G145" s="58">
        <f>H145+I145+J145+K145</f>
        <v>752.4</v>
      </c>
      <c r="H145" s="66">
        <v>188.1</v>
      </c>
      <c r="I145" s="66">
        <v>188.1</v>
      </c>
      <c r="J145" s="66">
        <v>188.1</v>
      </c>
      <c r="K145" s="66">
        <v>188.1</v>
      </c>
      <c r="L145" s="38"/>
    </row>
    <row r="146" spans="1:16" s="2" customFormat="1" ht="18">
      <c r="A146" s="16"/>
      <c r="B146" s="23" t="s">
        <v>153</v>
      </c>
      <c r="C146" s="11">
        <v>6022</v>
      </c>
      <c r="D146" s="60">
        <v>1380.8</v>
      </c>
      <c r="E146" s="58">
        <v>1771.2</v>
      </c>
      <c r="F146" s="58">
        <v>1771.2</v>
      </c>
      <c r="G146" s="58">
        <f>H146+I146+J146+K146</f>
        <v>1771.2</v>
      </c>
      <c r="H146" s="66">
        <v>442.8</v>
      </c>
      <c r="I146" s="66">
        <v>442.8</v>
      </c>
      <c r="J146" s="66">
        <v>442.8</v>
      </c>
      <c r="K146" s="66">
        <v>442.8</v>
      </c>
      <c r="L146" s="39"/>
      <c r="M146" s="50"/>
      <c r="N146" s="50"/>
      <c r="O146" s="50"/>
      <c r="P146" s="50"/>
    </row>
    <row r="147" spans="1:12" s="2" customFormat="1" ht="18">
      <c r="A147" s="16"/>
      <c r="B147" s="23" t="s">
        <v>54</v>
      </c>
      <c r="C147" s="11">
        <v>6023</v>
      </c>
      <c r="D147" s="60">
        <v>4556.9</v>
      </c>
      <c r="E147" s="58">
        <v>7938.4</v>
      </c>
      <c r="F147" s="58">
        <v>7938.4</v>
      </c>
      <c r="G147" s="58">
        <f>H147+I147+J147+K147</f>
        <v>7626.6</v>
      </c>
      <c r="H147" s="66">
        <v>1906.65</v>
      </c>
      <c r="I147" s="66">
        <v>1906.65</v>
      </c>
      <c r="J147" s="66">
        <v>1906.65</v>
      </c>
      <c r="K147" s="66">
        <v>1906.65</v>
      </c>
      <c r="L147" s="39"/>
    </row>
    <row r="148" spans="1:12" s="2" customFormat="1" ht="18">
      <c r="A148" s="16"/>
      <c r="B148" s="23"/>
      <c r="C148" s="11"/>
      <c r="D148" s="11"/>
      <c r="E148" s="18"/>
      <c r="F148" s="16"/>
      <c r="G148" s="18"/>
      <c r="H148" s="49"/>
      <c r="I148" s="49"/>
      <c r="J148" s="49"/>
      <c r="K148" s="49"/>
      <c r="L148" s="39"/>
    </row>
    <row r="149" spans="1:12" s="2" customFormat="1" ht="18">
      <c r="A149" s="16"/>
      <c r="B149" s="23"/>
      <c r="C149" s="11"/>
      <c r="D149" s="11"/>
      <c r="E149" s="18"/>
      <c r="F149" s="16"/>
      <c r="G149" s="18"/>
      <c r="H149" s="49"/>
      <c r="I149" s="49"/>
      <c r="J149" s="49"/>
      <c r="K149" s="49"/>
      <c r="L149" s="39"/>
    </row>
    <row r="150" spans="1:12" s="2" customFormat="1" ht="18">
      <c r="A150" s="16"/>
      <c r="B150" s="23"/>
      <c r="C150" s="11"/>
      <c r="D150" s="11"/>
      <c r="E150" s="18"/>
      <c r="F150" s="16"/>
      <c r="G150" s="18"/>
      <c r="H150" s="49"/>
      <c r="I150" s="49"/>
      <c r="J150" s="49"/>
      <c r="K150" s="49"/>
      <c r="L150" s="39"/>
    </row>
    <row r="151" spans="1:11" s="4" customFormat="1" ht="37.5">
      <c r="A151" s="15"/>
      <c r="B151" s="36" t="s">
        <v>56</v>
      </c>
      <c r="C151" s="13">
        <v>6030</v>
      </c>
      <c r="D151" s="13"/>
      <c r="E151" s="52"/>
      <c r="F151" s="40"/>
      <c r="G151" s="40"/>
      <c r="H151" s="52"/>
      <c r="I151" s="52"/>
      <c r="J151" s="52"/>
      <c r="K151" s="52"/>
    </row>
    <row r="152" spans="1:11" s="2" customFormat="1" ht="18">
      <c r="A152" s="16"/>
      <c r="B152" s="23" t="s">
        <v>53</v>
      </c>
      <c r="C152" s="11">
        <v>6031</v>
      </c>
      <c r="D152" s="60">
        <f aca="true" t="shared" si="3" ref="D152:F154">(D145/D138)/12</f>
        <v>11.489583333333334</v>
      </c>
      <c r="E152" s="60">
        <f t="shared" si="3"/>
        <v>15.674999999999999</v>
      </c>
      <c r="F152" s="60">
        <f t="shared" si="3"/>
        <v>15.674999999999999</v>
      </c>
      <c r="G152" s="57"/>
      <c r="H152" s="60">
        <f aca="true" t="shared" si="4" ref="H152:K154">(H145/H138)/3</f>
        <v>15.674999999999999</v>
      </c>
      <c r="I152" s="60">
        <f t="shared" si="4"/>
        <v>15.674999999999999</v>
      </c>
      <c r="J152" s="60">
        <f t="shared" si="4"/>
        <v>15.674999999999999</v>
      </c>
      <c r="K152" s="60">
        <f t="shared" si="4"/>
        <v>15.674999999999999</v>
      </c>
    </row>
    <row r="153" spans="1:11" s="2" customFormat="1" ht="18">
      <c r="A153" s="16"/>
      <c r="B153" s="23" t="s">
        <v>153</v>
      </c>
      <c r="C153" s="11">
        <v>6032</v>
      </c>
      <c r="D153" s="60">
        <f t="shared" si="3"/>
        <v>6.056140350877193</v>
      </c>
      <c r="E153" s="60">
        <f t="shared" si="3"/>
        <v>7.76842105263158</v>
      </c>
      <c r="F153" s="60">
        <f t="shared" si="3"/>
        <v>7.76842105263158</v>
      </c>
      <c r="G153" s="57"/>
      <c r="H153" s="60">
        <f t="shared" si="4"/>
        <v>7.76842105263158</v>
      </c>
      <c r="I153" s="60">
        <f t="shared" si="4"/>
        <v>7.76842105263158</v>
      </c>
      <c r="J153" s="60">
        <f t="shared" si="4"/>
        <v>7.76842105263158</v>
      </c>
      <c r="K153" s="60">
        <f t="shared" si="4"/>
        <v>7.76842105263158</v>
      </c>
    </row>
    <row r="154" spans="1:11" s="2" customFormat="1" ht="18">
      <c r="A154" s="16"/>
      <c r="B154" s="23" t="s">
        <v>54</v>
      </c>
      <c r="C154" s="11">
        <v>6033</v>
      </c>
      <c r="D154" s="60">
        <f t="shared" si="3"/>
        <v>4.415600775193798</v>
      </c>
      <c r="E154" s="60">
        <f t="shared" si="3"/>
        <v>7.60383141762452</v>
      </c>
      <c r="F154" s="60">
        <f t="shared" si="3"/>
        <v>7.60383141762452</v>
      </c>
      <c r="G154" s="57"/>
      <c r="H154" s="60">
        <f t="shared" si="4"/>
        <v>7.3051724137931044</v>
      </c>
      <c r="I154" s="60">
        <f t="shared" si="4"/>
        <v>7.3051724137931044</v>
      </c>
      <c r="J154" s="60">
        <f t="shared" si="4"/>
        <v>7.3051724137931044</v>
      </c>
      <c r="K154" s="60">
        <f t="shared" si="4"/>
        <v>7.3051724137931044</v>
      </c>
    </row>
    <row r="155" spans="1:11" s="2" customFormat="1" ht="18">
      <c r="A155" s="16"/>
      <c r="B155" s="23"/>
      <c r="C155" s="11"/>
      <c r="D155" s="11"/>
      <c r="E155" s="53"/>
      <c r="F155" s="41"/>
      <c r="G155" s="40"/>
      <c r="H155" s="53"/>
      <c r="I155" s="52"/>
      <c r="J155" s="52"/>
      <c r="K155" s="52"/>
    </row>
    <row r="156" spans="1:11" s="2" customFormat="1" ht="18">
      <c r="A156" s="16"/>
      <c r="B156" s="23"/>
      <c r="C156" s="11"/>
      <c r="D156" s="11"/>
      <c r="E156" s="53"/>
      <c r="F156" s="41"/>
      <c r="G156" s="40"/>
      <c r="H156" s="53"/>
      <c r="I156" s="52"/>
      <c r="J156" s="52"/>
      <c r="K156" s="52"/>
    </row>
    <row r="157" spans="1:11" s="2" customFormat="1" ht="18">
      <c r="A157" s="16"/>
      <c r="B157" s="23"/>
      <c r="C157" s="11"/>
      <c r="D157" s="11"/>
      <c r="E157" s="53"/>
      <c r="F157" s="41"/>
      <c r="G157" s="40"/>
      <c r="H157" s="53"/>
      <c r="I157" s="52"/>
      <c r="J157" s="52"/>
      <c r="K157" s="52"/>
    </row>
    <row r="158" spans="1:11" s="2" customFormat="1" ht="18">
      <c r="A158" s="16"/>
      <c r="B158" s="23"/>
      <c r="C158" s="11"/>
      <c r="D158" s="11"/>
      <c r="E158" s="16"/>
      <c r="F158" s="16"/>
      <c r="G158" s="16"/>
      <c r="H158" s="11"/>
      <c r="I158" s="11"/>
      <c r="J158" s="11"/>
      <c r="K158" s="11"/>
    </row>
    <row r="159" spans="2:11" s="2" customFormat="1" ht="18">
      <c r="B159" s="42"/>
      <c r="E159" s="3"/>
      <c r="F159" s="3"/>
      <c r="G159" s="3"/>
      <c r="H159" s="51"/>
      <c r="I159" s="51"/>
      <c r="J159" s="51"/>
      <c r="K159" s="51"/>
    </row>
    <row r="160" spans="2:11" s="2" customFormat="1" ht="18">
      <c r="B160" s="42"/>
      <c r="E160" s="3"/>
      <c r="F160" s="3"/>
      <c r="G160" s="3"/>
      <c r="H160" s="50"/>
      <c r="I160" s="50"/>
      <c r="J160" s="50"/>
      <c r="K160" s="50"/>
    </row>
    <row r="161" spans="2:7" s="2" customFormat="1" ht="18">
      <c r="B161" s="42" t="s">
        <v>154</v>
      </c>
      <c r="D161" s="2" t="s">
        <v>57</v>
      </c>
      <c r="E161" s="3"/>
      <c r="F161" s="3"/>
      <c r="G161" s="3" t="s">
        <v>155</v>
      </c>
    </row>
    <row r="162" spans="2:7" s="2" customFormat="1" ht="18">
      <c r="B162" s="42"/>
      <c r="E162" s="3"/>
      <c r="F162" s="3"/>
      <c r="G162" s="3"/>
    </row>
    <row r="163" spans="2:7" s="2" customFormat="1" ht="18">
      <c r="B163" s="42"/>
      <c r="E163" s="3"/>
      <c r="F163" s="3"/>
      <c r="G163" s="3"/>
    </row>
    <row r="164" spans="2:7" s="2" customFormat="1" ht="18">
      <c r="B164" s="42"/>
      <c r="E164" s="3"/>
      <c r="F164" s="3"/>
      <c r="G164" s="3"/>
    </row>
    <row r="165" spans="5:7" s="2" customFormat="1" ht="18">
      <c r="E165" s="3"/>
      <c r="F165" s="3"/>
      <c r="G165" s="3"/>
    </row>
    <row r="166" spans="2:7" s="2" customFormat="1" ht="18">
      <c r="B166" s="2" t="s">
        <v>0</v>
      </c>
      <c r="E166" s="3"/>
      <c r="F166" s="3"/>
      <c r="G166" s="3" t="s">
        <v>3</v>
      </c>
    </row>
    <row r="167" spans="5:7" s="2" customFormat="1" ht="18">
      <c r="E167" s="3"/>
      <c r="F167" s="3"/>
      <c r="G167" s="3"/>
    </row>
    <row r="168" spans="2:7" s="2" customFormat="1" ht="18">
      <c r="B168" s="4" t="s">
        <v>104</v>
      </c>
      <c r="E168" s="3"/>
      <c r="F168" s="3"/>
      <c r="G168" s="5" t="s">
        <v>102</v>
      </c>
    </row>
    <row r="169" spans="5:7" s="2" customFormat="1" ht="18">
      <c r="E169" s="3"/>
      <c r="F169" s="3"/>
      <c r="G169" s="3" t="s">
        <v>4</v>
      </c>
    </row>
    <row r="170" spans="2:7" s="2" customFormat="1" ht="18">
      <c r="B170" s="4"/>
      <c r="E170" s="3"/>
      <c r="F170" s="3"/>
      <c r="G170" s="3"/>
    </row>
    <row r="171" spans="2:10" s="2" customFormat="1" ht="18">
      <c r="B171" s="4" t="s">
        <v>107</v>
      </c>
      <c r="E171" s="3"/>
      <c r="F171" s="3"/>
      <c r="G171" s="3" t="s">
        <v>5</v>
      </c>
      <c r="I171" s="4"/>
      <c r="J171" s="4" t="s">
        <v>103</v>
      </c>
    </row>
    <row r="172" spans="2:7" s="2" customFormat="1" ht="18">
      <c r="B172" s="2" t="s">
        <v>105</v>
      </c>
      <c r="E172" s="3"/>
      <c r="F172" s="3"/>
      <c r="G172" s="3" t="s">
        <v>7</v>
      </c>
    </row>
    <row r="173" spans="2:7" s="2" customFormat="1" ht="18">
      <c r="B173" s="2" t="s">
        <v>1</v>
      </c>
      <c r="E173" s="3"/>
      <c r="F173" s="3"/>
      <c r="G173" s="3" t="s">
        <v>6</v>
      </c>
    </row>
    <row r="174" spans="2:7" s="2" customFormat="1" ht="18">
      <c r="B174" s="2" t="s">
        <v>2</v>
      </c>
      <c r="E174" s="3"/>
      <c r="F174" s="3"/>
      <c r="G174" s="3" t="s">
        <v>2</v>
      </c>
    </row>
    <row r="175" spans="5:7" s="2" customFormat="1" ht="18">
      <c r="E175" s="3"/>
      <c r="F175" s="3"/>
      <c r="G175" s="3"/>
    </row>
    <row r="176" spans="5:11" s="2" customFormat="1" ht="18">
      <c r="E176" s="3"/>
      <c r="F176" s="3"/>
      <c r="G176" s="3"/>
      <c r="I176" s="77" t="s">
        <v>74</v>
      </c>
      <c r="J176" s="79"/>
      <c r="K176" s="6" t="s">
        <v>119</v>
      </c>
    </row>
    <row r="177" spans="5:11" s="2" customFormat="1" ht="18">
      <c r="E177" s="3"/>
      <c r="F177" s="3"/>
      <c r="G177" s="3"/>
      <c r="I177" s="77" t="s">
        <v>75</v>
      </c>
      <c r="J177" s="79"/>
      <c r="K177" s="11"/>
    </row>
    <row r="178" spans="5:11" s="2" customFormat="1" ht="18">
      <c r="E178" s="3"/>
      <c r="F178" s="3"/>
      <c r="G178" s="3"/>
      <c r="I178" s="69" t="s">
        <v>61</v>
      </c>
      <c r="J178" s="80"/>
      <c r="K178" s="70"/>
    </row>
    <row r="179" spans="5:7" s="2" customFormat="1" ht="18">
      <c r="E179" s="3"/>
      <c r="F179" s="3"/>
      <c r="G179" s="3"/>
    </row>
    <row r="180" spans="2:11" s="2" customFormat="1" ht="18">
      <c r="B180" s="77" t="s">
        <v>63</v>
      </c>
      <c r="C180" s="78"/>
      <c r="D180" s="78"/>
      <c r="E180" s="78"/>
      <c r="F180" s="78"/>
      <c r="G180" s="79"/>
      <c r="H180" s="69" t="s">
        <v>62</v>
      </c>
      <c r="I180" s="80"/>
      <c r="J180" s="80"/>
      <c r="K180" s="70"/>
    </row>
    <row r="181" spans="2:11" s="2" customFormat="1" ht="18">
      <c r="B181" s="77" t="s">
        <v>108</v>
      </c>
      <c r="C181" s="78"/>
      <c r="D181" s="78"/>
      <c r="E181" s="78"/>
      <c r="F181" s="78"/>
      <c r="G181" s="79"/>
      <c r="H181" s="77" t="s">
        <v>67</v>
      </c>
      <c r="I181" s="79"/>
      <c r="J181" s="69">
        <v>38282083</v>
      </c>
      <c r="K181" s="70"/>
    </row>
    <row r="182" spans="2:11" s="2" customFormat="1" ht="18">
      <c r="B182" s="77" t="s">
        <v>109</v>
      </c>
      <c r="C182" s="78"/>
      <c r="D182" s="78"/>
      <c r="E182" s="78"/>
      <c r="F182" s="78"/>
      <c r="G182" s="79"/>
      <c r="H182" s="77" t="s">
        <v>68</v>
      </c>
      <c r="I182" s="79"/>
      <c r="J182" s="69"/>
      <c r="K182" s="70"/>
    </row>
    <row r="183" spans="2:11" s="2" customFormat="1" ht="18">
      <c r="B183" s="77" t="s">
        <v>110</v>
      </c>
      <c r="C183" s="78"/>
      <c r="D183" s="78"/>
      <c r="E183" s="78"/>
      <c r="F183" s="78"/>
      <c r="G183" s="79"/>
      <c r="H183" s="77" t="s">
        <v>69</v>
      </c>
      <c r="I183" s="79"/>
      <c r="J183" s="69">
        <v>7400000000</v>
      </c>
      <c r="K183" s="70"/>
    </row>
    <row r="184" spans="2:11" s="2" customFormat="1" ht="18">
      <c r="B184" s="77" t="s">
        <v>111</v>
      </c>
      <c r="C184" s="78"/>
      <c r="D184" s="78"/>
      <c r="E184" s="78"/>
      <c r="F184" s="78"/>
      <c r="G184" s="79"/>
      <c r="H184" s="77" t="s">
        <v>70</v>
      </c>
      <c r="I184" s="79"/>
      <c r="J184" s="69" t="s">
        <v>112</v>
      </c>
      <c r="K184" s="70"/>
    </row>
    <row r="185" spans="2:11" s="2" customFormat="1" ht="18">
      <c r="B185" s="77" t="s">
        <v>64</v>
      </c>
      <c r="C185" s="78"/>
      <c r="D185" s="78"/>
      <c r="E185" s="78"/>
      <c r="F185" s="78"/>
      <c r="G185" s="79"/>
      <c r="H185" s="77" t="s">
        <v>71</v>
      </c>
      <c r="I185" s="79"/>
      <c r="J185" s="69"/>
      <c r="K185" s="70"/>
    </row>
    <row r="186" spans="2:11" s="2" customFormat="1" ht="18">
      <c r="B186" s="77" t="s">
        <v>114</v>
      </c>
      <c r="C186" s="78"/>
      <c r="D186" s="78"/>
      <c r="E186" s="78"/>
      <c r="F186" s="78"/>
      <c r="G186" s="79"/>
      <c r="H186" s="77" t="s">
        <v>72</v>
      </c>
      <c r="I186" s="79"/>
      <c r="J186" s="69" t="s">
        <v>113</v>
      </c>
      <c r="K186" s="70"/>
    </row>
    <row r="187" spans="2:11" s="2" customFormat="1" ht="18">
      <c r="B187" s="77" t="s">
        <v>65</v>
      </c>
      <c r="C187" s="78"/>
      <c r="D187" s="78"/>
      <c r="E187" s="78"/>
      <c r="F187" s="78"/>
      <c r="G187" s="78"/>
      <c r="H187" s="78"/>
      <c r="I187" s="79"/>
      <c r="J187" s="69" t="s">
        <v>66</v>
      </c>
      <c r="K187" s="70"/>
    </row>
    <row r="188" spans="2:11" s="2" customFormat="1" ht="18">
      <c r="B188" s="77" t="s">
        <v>115</v>
      </c>
      <c r="C188" s="78"/>
      <c r="D188" s="78"/>
      <c r="E188" s="78"/>
      <c r="F188" s="78"/>
      <c r="G188" s="78"/>
      <c r="H188" s="78"/>
      <c r="I188" s="79"/>
      <c r="J188" s="69"/>
      <c r="K188" s="70"/>
    </row>
    <row r="189" spans="2:11" s="2" customFormat="1" ht="18">
      <c r="B189" s="77" t="s">
        <v>116</v>
      </c>
      <c r="C189" s="78"/>
      <c r="D189" s="78"/>
      <c r="E189" s="78"/>
      <c r="F189" s="78"/>
      <c r="G189" s="78"/>
      <c r="H189" s="82" t="s">
        <v>73</v>
      </c>
      <c r="I189" s="82"/>
      <c r="J189" s="69"/>
      <c r="K189" s="70"/>
    </row>
    <row r="190" spans="2:11" s="2" customFormat="1" ht="18">
      <c r="B190" s="77" t="s">
        <v>117</v>
      </c>
      <c r="C190" s="78"/>
      <c r="D190" s="78"/>
      <c r="E190" s="78"/>
      <c r="F190" s="78"/>
      <c r="G190" s="78"/>
      <c r="H190" s="78"/>
      <c r="I190" s="78"/>
      <c r="J190" s="78"/>
      <c r="K190" s="79"/>
    </row>
    <row r="191" spans="2:11" s="2" customFormat="1" ht="18">
      <c r="B191" s="77" t="s">
        <v>118</v>
      </c>
      <c r="C191" s="78"/>
      <c r="D191" s="78"/>
      <c r="E191" s="78"/>
      <c r="F191" s="78"/>
      <c r="G191" s="78"/>
      <c r="H191" s="78"/>
      <c r="I191" s="78"/>
      <c r="J191" s="78"/>
      <c r="K191" s="79"/>
    </row>
    <row r="192" spans="5:7" s="2" customFormat="1" ht="18">
      <c r="E192" s="3"/>
      <c r="F192" s="3"/>
      <c r="G192" s="3"/>
    </row>
    <row r="193" spans="5:7" s="2" customFormat="1" ht="18">
      <c r="E193" s="3"/>
      <c r="F193" s="3"/>
      <c r="G193" s="3"/>
    </row>
    <row r="194" spans="2:11" s="2" customFormat="1" ht="18">
      <c r="B194" s="81" t="s">
        <v>156</v>
      </c>
      <c r="C194" s="81"/>
      <c r="D194" s="81"/>
      <c r="E194" s="81"/>
      <c r="F194" s="81"/>
      <c r="G194" s="81"/>
      <c r="H194" s="81"/>
      <c r="I194" s="81"/>
      <c r="J194" s="81"/>
      <c r="K194" s="81"/>
    </row>
    <row r="195" spans="5:7" s="2" customFormat="1" ht="18">
      <c r="E195" s="3"/>
      <c r="F195" s="3"/>
      <c r="G195" s="3"/>
    </row>
    <row r="196" spans="1:11" s="2" customFormat="1" ht="28.5" customHeight="1">
      <c r="A196" s="71" t="s">
        <v>84</v>
      </c>
      <c r="B196" s="71" t="s">
        <v>13</v>
      </c>
      <c r="C196" s="71" t="s">
        <v>14</v>
      </c>
      <c r="D196" s="86" t="s">
        <v>157</v>
      </c>
      <c r="E196" s="86"/>
      <c r="F196" s="86"/>
      <c r="G196" s="86"/>
      <c r="H196" s="83" t="s">
        <v>158</v>
      </c>
      <c r="I196" s="84"/>
      <c r="J196" s="84"/>
      <c r="K196" s="85"/>
    </row>
    <row r="197" spans="1:11" s="2" customFormat="1" ht="72" customHeight="1">
      <c r="A197" s="72"/>
      <c r="B197" s="72"/>
      <c r="C197" s="72"/>
      <c r="D197" s="9" t="s">
        <v>76</v>
      </c>
      <c r="E197" s="10" t="s">
        <v>77</v>
      </c>
      <c r="F197" s="10" t="s">
        <v>78</v>
      </c>
      <c r="G197" s="10" t="s">
        <v>79</v>
      </c>
      <c r="H197" s="9" t="s">
        <v>76</v>
      </c>
      <c r="I197" s="9" t="s">
        <v>77</v>
      </c>
      <c r="J197" s="9" t="s">
        <v>78</v>
      </c>
      <c r="K197" s="9" t="s">
        <v>79</v>
      </c>
    </row>
    <row r="198" spans="1:11" s="2" customFormat="1" ht="18">
      <c r="A198" s="11"/>
      <c r="B198" s="6">
        <v>1</v>
      </c>
      <c r="C198" s="6">
        <v>2</v>
      </c>
      <c r="D198" s="6">
        <v>3</v>
      </c>
      <c r="E198" s="8">
        <v>4</v>
      </c>
      <c r="F198" s="8">
        <v>5</v>
      </c>
      <c r="G198" s="8">
        <v>6</v>
      </c>
      <c r="H198" s="6">
        <v>7</v>
      </c>
      <c r="I198" s="6">
        <v>8</v>
      </c>
      <c r="J198" s="6">
        <v>9</v>
      </c>
      <c r="K198" s="6">
        <v>10</v>
      </c>
    </row>
    <row r="199" spans="1:11" s="4" customFormat="1" ht="18">
      <c r="A199" s="13"/>
      <c r="B199" s="13" t="s">
        <v>19</v>
      </c>
      <c r="C199" s="13">
        <v>1000</v>
      </c>
      <c r="D199" s="13"/>
      <c r="E199" s="15"/>
      <c r="F199" s="15"/>
      <c r="G199" s="15"/>
      <c r="H199" s="13"/>
      <c r="I199" s="13"/>
      <c r="J199" s="15"/>
      <c r="K199" s="15"/>
    </row>
    <row r="200" spans="1:11" s="4" customFormat="1" ht="18.75">
      <c r="A200" s="13"/>
      <c r="B200" s="43" t="s">
        <v>20</v>
      </c>
      <c r="C200" s="13"/>
      <c r="D200" s="17">
        <f>D201+D209+D214</f>
        <v>0</v>
      </c>
      <c r="E200" s="17">
        <f>E201+E209+E214</f>
        <v>0</v>
      </c>
      <c r="F200" s="57">
        <f>E200-D200</f>
        <v>0</v>
      </c>
      <c r="G200" s="57" t="e">
        <f>E200*100/D200</f>
        <v>#DIV/0!</v>
      </c>
      <c r="H200" s="57">
        <f>H201+H209+H214</f>
        <v>0</v>
      </c>
      <c r="I200" s="17">
        <f>I201+I209+I214</f>
        <v>0</v>
      </c>
      <c r="J200" s="57">
        <f>I200-H200</f>
        <v>0</v>
      </c>
      <c r="K200" s="57" t="e">
        <f>I200*100/H200</f>
        <v>#DIV/0!</v>
      </c>
    </row>
    <row r="201" spans="1:11" s="2" customFormat="1" ht="18">
      <c r="A201" s="16"/>
      <c r="B201" s="16" t="s">
        <v>98</v>
      </c>
      <c r="C201" s="16">
        <v>1010</v>
      </c>
      <c r="D201" s="57">
        <f>D202+D203+D204+D205+D206+D207</f>
        <v>0</v>
      </c>
      <c r="E201" s="57">
        <f>E202+E203+E204+E205+E206+E207</f>
        <v>0</v>
      </c>
      <c r="F201" s="57">
        <f>E201-D201</f>
        <v>0</v>
      </c>
      <c r="G201" s="57" t="e">
        <f>E201*100/D201</f>
        <v>#DIV/0!</v>
      </c>
      <c r="H201" s="57">
        <f>H202+H203+H204+H205+H206+H207</f>
        <v>0</v>
      </c>
      <c r="I201" s="57">
        <f>I202+I203+I204+I205+I206+I207</f>
        <v>0</v>
      </c>
      <c r="J201" s="57">
        <f>I201-H201</f>
        <v>0</v>
      </c>
      <c r="K201" s="57" t="e">
        <f>I201*100/H201</f>
        <v>#DIV/0!</v>
      </c>
    </row>
    <row r="202" spans="1:11" s="2" customFormat="1" ht="18">
      <c r="A202" s="16"/>
      <c r="B202" s="16" t="s">
        <v>139</v>
      </c>
      <c r="C202" s="16">
        <v>1011</v>
      </c>
      <c r="D202" s="58"/>
      <c r="E202" s="58"/>
      <c r="F202" s="58">
        <f>E202-D202</f>
        <v>0</v>
      </c>
      <c r="G202" s="58" t="e">
        <f aca="true" t="shared" si="5" ref="G202:G207">E202*100/D202</f>
        <v>#DIV/0!</v>
      </c>
      <c r="H202" s="58"/>
      <c r="I202" s="58"/>
      <c r="J202" s="58">
        <f>I202-H202</f>
        <v>0</v>
      </c>
      <c r="K202" s="58" t="e">
        <f>I202*100/H202</f>
        <v>#DIV/0!</v>
      </c>
    </row>
    <row r="203" spans="1:11" s="2" customFormat="1" ht="18">
      <c r="A203" s="16"/>
      <c r="B203" s="16" t="s">
        <v>140</v>
      </c>
      <c r="C203" s="16">
        <v>1012</v>
      </c>
      <c r="D203" s="58"/>
      <c r="E203" s="58"/>
      <c r="F203" s="58">
        <v>0</v>
      </c>
      <c r="G203" s="58" t="e">
        <f t="shared" si="5"/>
        <v>#DIV/0!</v>
      </c>
      <c r="H203" s="58"/>
      <c r="I203" s="58"/>
      <c r="J203" s="58">
        <v>0</v>
      </c>
      <c r="K203" s="58">
        <v>0</v>
      </c>
    </row>
    <row r="204" spans="1:11" s="2" customFormat="1" ht="18">
      <c r="A204" s="16"/>
      <c r="B204" s="16" t="s">
        <v>141</v>
      </c>
      <c r="C204" s="16">
        <v>1013</v>
      </c>
      <c r="D204" s="58"/>
      <c r="E204" s="58"/>
      <c r="F204" s="58">
        <f>E204-D204</f>
        <v>0</v>
      </c>
      <c r="G204" s="58" t="e">
        <f t="shared" si="5"/>
        <v>#DIV/0!</v>
      </c>
      <c r="H204" s="58"/>
      <c r="I204" s="58"/>
      <c r="J204" s="58">
        <f>I204-H204</f>
        <v>0</v>
      </c>
      <c r="K204" s="58" t="e">
        <f>I204*100/H204</f>
        <v>#DIV/0!</v>
      </c>
    </row>
    <row r="205" spans="1:11" s="2" customFormat="1" ht="18">
      <c r="A205" s="16"/>
      <c r="B205" s="16" t="s">
        <v>142</v>
      </c>
      <c r="C205" s="16">
        <v>1014</v>
      </c>
      <c r="D205" s="58"/>
      <c r="E205" s="60"/>
      <c r="F205" s="58">
        <f>E205-D205</f>
        <v>0</v>
      </c>
      <c r="G205" s="58" t="e">
        <f t="shared" si="5"/>
        <v>#DIV/0!</v>
      </c>
      <c r="H205" s="58"/>
      <c r="I205" s="60"/>
      <c r="J205" s="58">
        <f>I205-H205</f>
        <v>0</v>
      </c>
      <c r="K205" s="58" t="e">
        <f>I205*100/H205</f>
        <v>#DIV/0!</v>
      </c>
    </row>
    <row r="206" spans="1:11" s="2" customFormat="1" ht="18">
      <c r="A206" s="16"/>
      <c r="B206" s="16" t="s">
        <v>143</v>
      </c>
      <c r="C206" s="16">
        <v>1015</v>
      </c>
      <c r="D206" s="58"/>
      <c r="E206" s="58"/>
      <c r="F206" s="58">
        <f>E206-D206</f>
        <v>0</v>
      </c>
      <c r="G206" s="58">
        <v>0</v>
      </c>
      <c r="H206" s="58"/>
      <c r="I206" s="58"/>
      <c r="J206" s="58">
        <f>I206-H206</f>
        <v>0</v>
      </c>
      <c r="K206" s="58">
        <v>0</v>
      </c>
    </row>
    <row r="207" spans="1:11" s="2" customFormat="1" ht="18">
      <c r="A207" s="16"/>
      <c r="B207" s="16" t="s">
        <v>144</v>
      </c>
      <c r="C207" s="16">
        <v>1016</v>
      </c>
      <c r="D207" s="58"/>
      <c r="E207" s="60"/>
      <c r="F207" s="58">
        <f>E207-D207</f>
        <v>0</v>
      </c>
      <c r="G207" s="58" t="e">
        <f t="shared" si="5"/>
        <v>#DIV/0!</v>
      </c>
      <c r="H207" s="58"/>
      <c r="I207" s="60"/>
      <c r="J207" s="58">
        <f>I207-H207</f>
        <v>0</v>
      </c>
      <c r="K207" s="58" t="e">
        <f>I207*100/H207</f>
        <v>#DIV/0!</v>
      </c>
    </row>
    <row r="208" spans="1:11" s="2" customFormat="1" ht="18">
      <c r="A208" s="16"/>
      <c r="B208" s="16"/>
      <c r="C208" s="16"/>
      <c r="D208" s="18"/>
      <c r="E208" s="58"/>
      <c r="F208" s="58"/>
      <c r="G208" s="57"/>
      <c r="H208" s="58"/>
      <c r="I208" s="58"/>
      <c r="J208" s="58"/>
      <c r="K208" s="58"/>
    </row>
    <row r="209" spans="1:11" s="2" customFormat="1" ht="18">
      <c r="A209" s="16"/>
      <c r="B209" s="16" t="s">
        <v>106</v>
      </c>
      <c r="C209" s="16">
        <v>1020</v>
      </c>
      <c r="D209" s="17">
        <f>D210+D212+D213+D211</f>
        <v>0</v>
      </c>
      <c r="E209" s="17">
        <f>E210+E212</f>
        <v>0</v>
      </c>
      <c r="F209" s="57">
        <f aca="true" t="shared" si="6" ref="F209:F215">E209-D209</f>
        <v>0</v>
      </c>
      <c r="G209" s="57" t="e">
        <f aca="true" t="shared" si="7" ref="G209:G215">E209*100/D209</f>
        <v>#DIV/0!</v>
      </c>
      <c r="H209" s="57">
        <f>H210+H212+H213+H211</f>
        <v>0</v>
      </c>
      <c r="I209" s="17">
        <f>I210+I212+I213+I211</f>
        <v>0</v>
      </c>
      <c r="J209" s="57">
        <f>I209-H209</f>
        <v>0</v>
      </c>
      <c r="K209" s="57" t="e">
        <f>I209*100/H209</f>
        <v>#DIV/0!</v>
      </c>
    </row>
    <row r="210" spans="1:11" s="2" customFormat="1" ht="18">
      <c r="A210" s="16">
        <v>2610</v>
      </c>
      <c r="B210" s="56" t="s">
        <v>136</v>
      </c>
      <c r="C210" s="16">
        <v>1030</v>
      </c>
      <c r="D210" s="18"/>
      <c r="E210" s="16"/>
      <c r="F210" s="58">
        <f t="shared" si="6"/>
        <v>0</v>
      </c>
      <c r="G210" s="58" t="e">
        <f t="shared" si="7"/>
        <v>#DIV/0!</v>
      </c>
      <c r="H210" s="58"/>
      <c r="I210" s="16"/>
      <c r="J210" s="58">
        <f>I210-H210</f>
        <v>0</v>
      </c>
      <c r="K210" s="58" t="e">
        <f>I210*100/H210</f>
        <v>#DIV/0!</v>
      </c>
    </row>
    <row r="211" spans="1:11" s="2" customFormat="1" ht="18">
      <c r="A211" s="16"/>
      <c r="B211" s="7" t="s">
        <v>137</v>
      </c>
      <c r="C211" s="16">
        <v>1031</v>
      </c>
      <c r="D211" s="18"/>
      <c r="E211" s="16"/>
      <c r="F211" s="58">
        <f>E211-D211</f>
        <v>0</v>
      </c>
      <c r="G211" s="58" t="e">
        <f>E211*100/D211</f>
        <v>#DIV/0!</v>
      </c>
      <c r="H211" s="58"/>
      <c r="I211" s="16"/>
      <c r="J211" s="58">
        <f>I211-H211</f>
        <v>0</v>
      </c>
      <c r="K211" s="58" t="e">
        <f>I211*100/H211</f>
        <v>#DIV/0!</v>
      </c>
    </row>
    <row r="212" spans="1:11" s="2" customFormat="1" ht="15.75" customHeight="1">
      <c r="A212" s="16"/>
      <c r="B212" s="7" t="s">
        <v>160</v>
      </c>
      <c r="C212" s="16">
        <v>1032</v>
      </c>
      <c r="D212" s="18"/>
      <c r="E212" s="16"/>
      <c r="F212" s="58">
        <v>0</v>
      </c>
      <c r="G212" s="58">
        <v>0</v>
      </c>
      <c r="H212" s="58"/>
      <c r="I212" s="16"/>
      <c r="J212" s="58">
        <f>I212-H212</f>
        <v>0</v>
      </c>
      <c r="K212" s="58" t="e">
        <f>I212*100/H212</f>
        <v>#DIV/0!</v>
      </c>
    </row>
    <row r="213" spans="1:11" s="2" customFormat="1" ht="18" hidden="1">
      <c r="A213" s="16"/>
      <c r="B213" s="24"/>
      <c r="C213" s="16"/>
      <c r="D213" s="18"/>
      <c r="E213" s="16"/>
      <c r="F213" s="58">
        <f t="shared" si="6"/>
        <v>0</v>
      </c>
      <c r="G213" s="57" t="e">
        <f t="shared" si="7"/>
        <v>#DIV/0!</v>
      </c>
      <c r="H213" s="58"/>
      <c r="I213" s="16"/>
      <c r="J213" s="16"/>
      <c r="K213" s="16"/>
    </row>
    <row r="214" spans="1:11" s="2" customFormat="1" ht="18">
      <c r="A214" s="16"/>
      <c r="B214" s="16" t="s">
        <v>21</v>
      </c>
      <c r="C214" s="16">
        <v>1040</v>
      </c>
      <c r="D214" s="17">
        <f>D215+D216+D217</f>
        <v>0</v>
      </c>
      <c r="E214" s="17">
        <f>E215+E216+E217</f>
        <v>0</v>
      </c>
      <c r="F214" s="57">
        <f t="shared" si="6"/>
        <v>0</v>
      </c>
      <c r="G214" s="57" t="e">
        <f t="shared" si="7"/>
        <v>#DIV/0!</v>
      </c>
      <c r="H214" s="57">
        <f>H215</f>
        <v>0</v>
      </c>
      <c r="I214" s="17">
        <f>I215+I216+I217</f>
        <v>0</v>
      </c>
      <c r="J214" s="57">
        <f>I214-H214</f>
        <v>0</v>
      </c>
      <c r="K214" s="57" t="e">
        <f>I214*100/H214</f>
        <v>#DIV/0!</v>
      </c>
    </row>
    <row r="215" spans="1:11" s="2" customFormat="1" ht="18">
      <c r="A215" s="16"/>
      <c r="B215" s="16" t="s">
        <v>138</v>
      </c>
      <c r="C215" s="16">
        <v>1041</v>
      </c>
      <c r="D215" s="18"/>
      <c r="E215" s="16"/>
      <c r="F215" s="58">
        <f t="shared" si="6"/>
        <v>0</v>
      </c>
      <c r="G215" s="58" t="e">
        <f t="shared" si="7"/>
        <v>#DIV/0!</v>
      </c>
      <c r="H215" s="58"/>
      <c r="I215" s="16"/>
      <c r="J215" s="58">
        <f>I215-H215</f>
        <v>0</v>
      </c>
      <c r="K215" s="58" t="e">
        <f>I215*100/H215</f>
        <v>#DIV/0!</v>
      </c>
    </row>
    <row r="216" spans="1:11" s="2" customFormat="1" ht="0.75" customHeight="1">
      <c r="A216" s="16"/>
      <c r="B216" s="16"/>
      <c r="C216" s="16">
        <v>1042</v>
      </c>
      <c r="D216" s="11"/>
      <c r="E216" s="16"/>
      <c r="F216" s="16"/>
      <c r="G216" s="16"/>
      <c r="H216" s="11"/>
      <c r="I216" s="16"/>
      <c r="J216" s="16"/>
      <c r="K216" s="16"/>
    </row>
    <row r="217" spans="1:11" s="2" customFormat="1" ht="18" hidden="1">
      <c r="A217" s="16"/>
      <c r="B217" s="16"/>
      <c r="C217" s="16">
        <v>1043</v>
      </c>
      <c r="D217" s="11"/>
      <c r="E217" s="16"/>
      <c r="F217" s="16"/>
      <c r="G217" s="16"/>
      <c r="H217" s="11"/>
      <c r="I217" s="16"/>
      <c r="J217" s="16"/>
      <c r="K217" s="16"/>
    </row>
    <row r="218" spans="1:11" s="2" customFormat="1" ht="18">
      <c r="A218" s="16"/>
      <c r="B218" s="16" t="s">
        <v>88</v>
      </c>
      <c r="C218" s="16">
        <v>1050</v>
      </c>
      <c r="D218" s="11"/>
      <c r="E218" s="16"/>
      <c r="F218" s="16"/>
      <c r="G218" s="16"/>
      <c r="H218" s="13"/>
      <c r="I218" s="13"/>
      <c r="J218" s="11"/>
      <c r="K218" s="11"/>
    </row>
    <row r="219" spans="1:11" s="4" customFormat="1" ht="18.75">
      <c r="A219" s="13"/>
      <c r="B219" s="43" t="s">
        <v>22</v>
      </c>
      <c r="C219" s="13"/>
      <c r="D219" s="59"/>
      <c r="E219" s="57"/>
      <c r="F219" s="57"/>
      <c r="G219" s="57"/>
      <c r="H219" s="59"/>
      <c r="I219" s="59"/>
      <c r="J219" s="59"/>
      <c r="K219" s="59"/>
    </row>
    <row r="220" spans="1:11" s="2" customFormat="1" ht="18">
      <c r="A220" s="11"/>
      <c r="B220" s="16" t="s">
        <v>91</v>
      </c>
      <c r="C220" s="11">
        <v>1060</v>
      </c>
      <c r="D220" s="59">
        <v>0</v>
      </c>
      <c r="E220" s="57">
        <v>0</v>
      </c>
      <c r="F220" s="57">
        <f>E220-D220</f>
        <v>0</v>
      </c>
      <c r="G220" s="57" t="e">
        <f>E220*100/D220</f>
        <v>#DIV/0!</v>
      </c>
      <c r="H220" s="40">
        <v>0</v>
      </c>
      <c r="I220" s="57">
        <v>0</v>
      </c>
      <c r="J220" s="57">
        <f>I220-H220</f>
        <v>0</v>
      </c>
      <c r="K220" s="57" t="e">
        <f>I220*100/H220</f>
        <v>#DIV/0!</v>
      </c>
    </row>
    <row r="221" spans="1:11" s="2" customFormat="1" ht="18">
      <c r="A221" s="11"/>
      <c r="B221" s="11" t="s">
        <v>23</v>
      </c>
      <c r="C221" s="11">
        <v>1070</v>
      </c>
      <c r="D221" s="59">
        <v>0</v>
      </c>
      <c r="E221" s="57">
        <v>0</v>
      </c>
      <c r="F221" s="57">
        <f>E221-D221</f>
        <v>0</v>
      </c>
      <c r="G221" s="57" t="e">
        <f>E221*100/D221</f>
        <v>#DIV/0!</v>
      </c>
      <c r="H221" s="57">
        <v>0</v>
      </c>
      <c r="I221" s="57">
        <v>0</v>
      </c>
      <c r="J221" s="57">
        <f>I221-H221</f>
        <v>0</v>
      </c>
      <c r="K221" s="57" t="e">
        <f>I221*100/H221</f>
        <v>#DIV/0!</v>
      </c>
    </row>
    <row r="222" spans="1:11" s="2" customFormat="1" ht="18">
      <c r="A222" s="11"/>
      <c r="B222" s="11" t="s">
        <v>95</v>
      </c>
      <c r="C222" s="11">
        <v>1080</v>
      </c>
      <c r="D222" s="59">
        <f>D223+D224+D225+D226+D227+D228+D229</f>
        <v>0</v>
      </c>
      <c r="E222" s="59">
        <f>E223+E224+E225+E226+E227+E228+E229</f>
        <v>0</v>
      </c>
      <c r="F222" s="57">
        <f>E222-D222</f>
        <v>0</v>
      </c>
      <c r="G222" s="57" t="e">
        <f>E222*100/D222</f>
        <v>#DIV/0!</v>
      </c>
      <c r="H222" s="59">
        <f>H223+H224+H225+H226+H227+H228+H229</f>
        <v>0</v>
      </c>
      <c r="I222" s="59">
        <f>I223+I224+I225+I226+I227+I228+I229</f>
        <v>0</v>
      </c>
      <c r="J222" s="57">
        <f>I222-H222</f>
        <v>0</v>
      </c>
      <c r="K222" s="57" t="e">
        <f>I222*100/H222</f>
        <v>#DIV/0!</v>
      </c>
    </row>
    <row r="223" spans="1:11" s="2" customFormat="1" ht="18">
      <c r="A223" s="11"/>
      <c r="B223" s="11" t="s">
        <v>80</v>
      </c>
      <c r="C223" s="11">
        <v>1081</v>
      </c>
      <c r="D223" s="60"/>
      <c r="E223" s="58"/>
      <c r="F223" s="58">
        <f aca="true" t="shared" si="8" ref="F223:F237">E223-D223</f>
        <v>0</v>
      </c>
      <c r="G223" s="58" t="e">
        <f aca="true" t="shared" si="9" ref="G223:G240">E223*100/D223</f>
        <v>#DIV/0!</v>
      </c>
      <c r="H223" s="16"/>
      <c r="I223" s="58"/>
      <c r="J223" s="58">
        <f aca="true" t="shared" si="10" ref="J223:J238">I223-H223</f>
        <v>0</v>
      </c>
      <c r="K223" s="58" t="e">
        <f aca="true" t="shared" si="11" ref="K223:K237">I223*100/H223</f>
        <v>#DIV/0!</v>
      </c>
    </row>
    <row r="224" spans="1:11" s="2" customFormat="1" ht="18">
      <c r="A224" s="11"/>
      <c r="B224" s="11" t="s">
        <v>121</v>
      </c>
      <c r="C224" s="11">
        <v>1082</v>
      </c>
      <c r="D224" s="60"/>
      <c r="E224" s="58"/>
      <c r="F224" s="58">
        <f t="shared" si="8"/>
        <v>0</v>
      </c>
      <c r="G224" s="58" t="e">
        <f t="shared" si="9"/>
        <v>#DIV/0!</v>
      </c>
      <c r="H224" s="58"/>
      <c r="I224" s="58"/>
      <c r="J224" s="58">
        <f t="shared" si="10"/>
        <v>0</v>
      </c>
      <c r="K224" s="58" t="e">
        <f t="shared" si="11"/>
        <v>#DIV/0!</v>
      </c>
    </row>
    <row r="225" spans="1:11" s="2" customFormat="1" ht="18">
      <c r="A225" s="11"/>
      <c r="B225" s="11" t="s">
        <v>123</v>
      </c>
      <c r="C225" s="11">
        <v>1083</v>
      </c>
      <c r="D225" s="60"/>
      <c r="E225" s="58"/>
      <c r="F225" s="58">
        <f t="shared" si="8"/>
        <v>0</v>
      </c>
      <c r="G225" s="58" t="e">
        <f t="shared" si="9"/>
        <v>#DIV/0!</v>
      </c>
      <c r="H225" s="58"/>
      <c r="I225" s="58"/>
      <c r="J225" s="58">
        <f t="shared" si="10"/>
        <v>0</v>
      </c>
      <c r="K225" s="58" t="e">
        <f t="shared" si="11"/>
        <v>#DIV/0!</v>
      </c>
    </row>
    <row r="226" spans="1:11" s="2" customFormat="1" ht="18">
      <c r="A226" s="11"/>
      <c r="B226" s="11" t="s">
        <v>126</v>
      </c>
      <c r="C226" s="11">
        <v>1084</v>
      </c>
      <c r="D226" s="60"/>
      <c r="E226" s="58"/>
      <c r="F226" s="58">
        <f t="shared" si="8"/>
        <v>0</v>
      </c>
      <c r="G226" s="58" t="e">
        <f t="shared" si="9"/>
        <v>#DIV/0!</v>
      </c>
      <c r="H226" s="58"/>
      <c r="I226" s="58"/>
      <c r="J226" s="58">
        <f t="shared" si="10"/>
        <v>0</v>
      </c>
      <c r="K226" s="58" t="e">
        <f t="shared" si="11"/>
        <v>#DIV/0!</v>
      </c>
    </row>
    <row r="227" spans="1:11" s="2" customFormat="1" ht="18">
      <c r="A227" s="11"/>
      <c r="B227" s="11" t="s">
        <v>124</v>
      </c>
      <c r="C227" s="11">
        <v>1085</v>
      </c>
      <c r="D227" s="60"/>
      <c r="E227" s="58"/>
      <c r="F227" s="58">
        <f t="shared" si="8"/>
        <v>0</v>
      </c>
      <c r="G227" s="58" t="e">
        <f t="shared" si="9"/>
        <v>#DIV/0!</v>
      </c>
      <c r="H227" s="58"/>
      <c r="I227" s="58"/>
      <c r="J227" s="58">
        <f t="shared" si="10"/>
        <v>0</v>
      </c>
      <c r="K227" s="58" t="e">
        <f t="shared" si="11"/>
        <v>#DIV/0!</v>
      </c>
    </row>
    <row r="228" spans="1:11" s="2" customFormat="1" ht="18">
      <c r="A228" s="11"/>
      <c r="B228" s="11" t="s">
        <v>125</v>
      </c>
      <c r="C228" s="11">
        <v>1090</v>
      </c>
      <c r="D228" s="60"/>
      <c r="E228" s="58"/>
      <c r="F228" s="58">
        <f t="shared" si="8"/>
        <v>0</v>
      </c>
      <c r="G228" s="58" t="e">
        <f t="shared" si="9"/>
        <v>#DIV/0!</v>
      </c>
      <c r="H228" s="58"/>
      <c r="I228" s="58"/>
      <c r="J228" s="58">
        <f t="shared" si="10"/>
        <v>0</v>
      </c>
      <c r="K228" s="58" t="e">
        <f t="shared" si="11"/>
        <v>#DIV/0!</v>
      </c>
    </row>
    <row r="229" spans="1:11" s="2" customFormat="1" ht="18">
      <c r="A229" s="11"/>
      <c r="B229" s="11" t="s">
        <v>81</v>
      </c>
      <c r="C229" s="11">
        <v>1100</v>
      </c>
      <c r="D229" s="60"/>
      <c r="E229" s="58"/>
      <c r="F229" s="58">
        <f t="shared" si="8"/>
        <v>0</v>
      </c>
      <c r="G229" s="58" t="e">
        <f t="shared" si="9"/>
        <v>#DIV/0!</v>
      </c>
      <c r="H229" s="58"/>
      <c r="I229" s="58"/>
      <c r="J229" s="58">
        <f t="shared" si="10"/>
        <v>0</v>
      </c>
      <c r="K229" s="58" t="e">
        <f t="shared" si="11"/>
        <v>#DIV/0!</v>
      </c>
    </row>
    <row r="230" spans="1:11" s="2" customFormat="1" ht="18">
      <c r="A230" s="11"/>
      <c r="B230" s="11" t="s">
        <v>96</v>
      </c>
      <c r="C230" s="11">
        <v>1110</v>
      </c>
      <c r="D230" s="59">
        <f>D231+D232+D233+D234+D235+D236+D237+D238</f>
        <v>0</v>
      </c>
      <c r="E230" s="59">
        <f>E231+E232+E233+E234+E235+E236+E237+E238+E239</f>
        <v>0</v>
      </c>
      <c r="F230" s="57">
        <f t="shared" si="8"/>
        <v>0</v>
      </c>
      <c r="G230" s="57" t="e">
        <f t="shared" si="9"/>
        <v>#DIV/0!</v>
      </c>
      <c r="H230" s="59">
        <v>0</v>
      </c>
      <c r="I230" s="59">
        <f>I231+I232+I233+I234+I235+I236+I237+I238+I239</f>
        <v>0</v>
      </c>
      <c r="J230" s="57">
        <f t="shared" si="10"/>
        <v>0</v>
      </c>
      <c r="K230" s="57" t="e">
        <f t="shared" si="11"/>
        <v>#DIV/0!</v>
      </c>
    </row>
    <row r="231" spans="1:11" s="2" customFormat="1" ht="18">
      <c r="A231" s="11"/>
      <c r="B231" s="11" t="s">
        <v>92</v>
      </c>
      <c r="C231" s="11">
        <v>1111</v>
      </c>
      <c r="D231" s="60"/>
      <c r="E231" s="58"/>
      <c r="F231" s="58">
        <f t="shared" si="8"/>
        <v>0</v>
      </c>
      <c r="G231" s="58">
        <v>0</v>
      </c>
      <c r="H231" s="58"/>
      <c r="I231" s="58"/>
      <c r="J231" s="58">
        <f t="shared" si="10"/>
        <v>0</v>
      </c>
      <c r="K231" s="58" t="e">
        <f t="shared" si="11"/>
        <v>#DIV/0!</v>
      </c>
    </row>
    <row r="232" spans="1:11" s="2" customFormat="1" ht="18">
      <c r="A232" s="11"/>
      <c r="B232" s="11" t="s">
        <v>93</v>
      </c>
      <c r="C232" s="11">
        <v>1112</v>
      </c>
      <c r="D232" s="60"/>
      <c r="E232" s="58"/>
      <c r="F232" s="58">
        <f t="shared" si="8"/>
        <v>0</v>
      </c>
      <c r="G232" s="58" t="e">
        <f t="shared" si="9"/>
        <v>#DIV/0!</v>
      </c>
      <c r="H232" s="58"/>
      <c r="I232" s="58"/>
      <c r="J232" s="58">
        <f t="shared" si="10"/>
        <v>0</v>
      </c>
      <c r="K232" s="58" t="e">
        <f t="shared" si="11"/>
        <v>#DIV/0!</v>
      </c>
    </row>
    <row r="233" spans="1:11" s="2" customFormat="1" ht="18">
      <c r="A233" s="11"/>
      <c r="B233" s="11" t="s">
        <v>127</v>
      </c>
      <c r="C233" s="11">
        <v>1113</v>
      </c>
      <c r="D233" s="58"/>
      <c r="E233" s="58"/>
      <c r="F233" s="58">
        <f t="shared" si="8"/>
        <v>0</v>
      </c>
      <c r="G233" s="58" t="e">
        <f t="shared" si="9"/>
        <v>#DIV/0!</v>
      </c>
      <c r="H233" s="58"/>
      <c r="I233" s="58"/>
      <c r="J233" s="58">
        <f t="shared" si="10"/>
        <v>0</v>
      </c>
      <c r="K233" s="58" t="e">
        <f t="shared" si="11"/>
        <v>#DIV/0!</v>
      </c>
    </row>
    <row r="234" spans="1:11" s="2" customFormat="1" ht="18">
      <c r="A234" s="11"/>
      <c r="B234" s="11" t="s">
        <v>128</v>
      </c>
      <c r="C234" s="11">
        <v>1114</v>
      </c>
      <c r="D234" s="58"/>
      <c r="E234" s="58"/>
      <c r="F234" s="58">
        <f t="shared" si="8"/>
        <v>0</v>
      </c>
      <c r="G234" s="58" t="e">
        <f t="shared" si="9"/>
        <v>#DIV/0!</v>
      </c>
      <c r="H234" s="58"/>
      <c r="I234" s="58"/>
      <c r="J234" s="58">
        <f t="shared" si="10"/>
        <v>0</v>
      </c>
      <c r="K234" s="58" t="e">
        <f t="shared" si="11"/>
        <v>#DIV/0!</v>
      </c>
    </row>
    <row r="235" spans="1:11" s="2" customFormat="1" ht="18">
      <c r="A235" s="11"/>
      <c r="B235" s="11" t="s">
        <v>129</v>
      </c>
      <c r="C235" s="11">
        <v>1115</v>
      </c>
      <c r="D235" s="58"/>
      <c r="E235" s="58"/>
      <c r="F235" s="58">
        <f t="shared" si="8"/>
        <v>0</v>
      </c>
      <c r="G235" s="58" t="e">
        <f t="shared" si="9"/>
        <v>#DIV/0!</v>
      </c>
      <c r="H235" s="58"/>
      <c r="I235" s="58"/>
      <c r="J235" s="58">
        <f t="shared" si="10"/>
        <v>0</v>
      </c>
      <c r="K235" s="58" t="e">
        <f t="shared" si="11"/>
        <v>#DIV/0!</v>
      </c>
    </row>
    <row r="236" spans="1:11" s="2" customFormat="1" ht="18">
      <c r="A236" s="11"/>
      <c r="B236" s="11" t="s">
        <v>130</v>
      </c>
      <c r="C236" s="11">
        <v>1116</v>
      </c>
      <c r="D236" s="58"/>
      <c r="E236" s="58"/>
      <c r="F236" s="58">
        <f t="shared" si="8"/>
        <v>0</v>
      </c>
      <c r="G236" s="58" t="e">
        <f t="shared" si="9"/>
        <v>#DIV/0!</v>
      </c>
      <c r="H236" s="58"/>
      <c r="I236" s="58"/>
      <c r="J236" s="58">
        <f t="shared" si="10"/>
        <v>0</v>
      </c>
      <c r="K236" s="58" t="e">
        <f t="shared" si="11"/>
        <v>#DIV/0!</v>
      </c>
    </row>
    <row r="237" spans="1:11" s="2" customFormat="1" ht="18">
      <c r="A237" s="11"/>
      <c r="B237" s="11" t="s">
        <v>131</v>
      </c>
      <c r="C237" s="11">
        <v>1117</v>
      </c>
      <c r="D237" s="58"/>
      <c r="E237" s="58"/>
      <c r="F237" s="58">
        <f t="shared" si="8"/>
        <v>0</v>
      </c>
      <c r="G237" s="58" t="e">
        <f t="shared" si="9"/>
        <v>#DIV/0!</v>
      </c>
      <c r="H237" s="58"/>
      <c r="I237" s="58"/>
      <c r="J237" s="58">
        <f t="shared" si="10"/>
        <v>0</v>
      </c>
      <c r="K237" s="58" t="e">
        <f t="shared" si="11"/>
        <v>#DIV/0!</v>
      </c>
    </row>
    <row r="238" spans="1:11" s="2" customFormat="1" ht="18">
      <c r="A238" s="11"/>
      <c r="B238" s="11" t="s">
        <v>134</v>
      </c>
      <c r="C238" s="11">
        <v>1118</v>
      </c>
      <c r="D238" s="60"/>
      <c r="E238" s="60"/>
      <c r="F238" s="58">
        <f>E238-D238</f>
        <v>0</v>
      </c>
      <c r="G238" s="58">
        <v>0</v>
      </c>
      <c r="H238" s="58"/>
      <c r="I238" s="60"/>
      <c r="J238" s="58">
        <f t="shared" si="10"/>
        <v>0</v>
      </c>
      <c r="K238" s="58">
        <v>0</v>
      </c>
    </row>
    <row r="239" spans="1:11" s="2" customFormat="1" ht="18">
      <c r="A239" s="11"/>
      <c r="B239" s="11" t="s">
        <v>133</v>
      </c>
      <c r="C239" s="11">
        <v>1119</v>
      </c>
      <c r="D239" s="60"/>
      <c r="E239" s="60"/>
      <c r="F239" s="58">
        <f>E239-D239</f>
        <v>0</v>
      </c>
      <c r="G239" s="58">
        <v>0</v>
      </c>
      <c r="H239" s="58"/>
      <c r="I239" s="60"/>
      <c r="J239" s="58">
        <f>I239-H239</f>
        <v>0</v>
      </c>
      <c r="K239" s="58">
        <v>0</v>
      </c>
    </row>
    <row r="240" spans="1:11" s="2" customFormat="1" ht="18">
      <c r="A240" s="11"/>
      <c r="B240" s="11" t="s">
        <v>24</v>
      </c>
      <c r="C240" s="11">
        <v>1120</v>
      </c>
      <c r="D240" s="59">
        <v>0</v>
      </c>
      <c r="E240" s="59">
        <v>0</v>
      </c>
      <c r="F240" s="57">
        <f>E240-D240</f>
        <v>0</v>
      </c>
      <c r="G240" s="58" t="e">
        <f t="shared" si="9"/>
        <v>#DIV/0!</v>
      </c>
      <c r="H240" s="57">
        <v>0</v>
      </c>
      <c r="I240" s="59">
        <v>0</v>
      </c>
      <c r="J240" s="57">
        <f aca="true" t="shared" si="12" ref="J240:J249">I240-H240</f>
        <v>0</v>
      </c>
      <c r="K240" s="57" t="e">
        <f aca="true" t="shared" si="13" ref="K240:K245">I240*100/H240</f>
        <v>#DIV/0!</v>
      </c>
    </row>
    <row r="241" spans="1:11" s="2" customFormat="1" ht="18">
      <c r="A241" s="11"/>
      <c r="B241" s="22" t="s">
        <v>25</v>
      </c>
      <c r="C241" s="11">
        <v>1130</v>
      </c>
      <c r="D241" s="59">
        <f>D242+D243+D244+D245</f>
        <v>0</v>
      </c>
      <c r="E241" s="59">
        <f>E242+E243+E244+E245</f>
        <v>0</v>
      </c>
      <c r="F241" s="57">
        <f aca="true" t="shared" si="14" ref="F241:F249">E241-D241</f>
        <v>0</v>
      </c>
      <c r="G241" s="57" t="e">
        <f>E241*100/D241</f>
        <v>#DIV/0!</v>
      </c>
      <c r="H241" s="59">
        <f>H242+H243+H244+H245</f>
        <v>0</v>
      </c>
      <c r="I241" s="59">
        <f>I242+I243+I244+I245</f>
        <v>0</v>
      </c>
      <c r="J241" s="57">
        <f t="shared" si="12"/>
        <v>0</v>
      </c>
      <c r="K241" s="57" t="e">
        <f t="shared" si="13"/>
        <v>#DIV/0!</v>
      </c>
    </row>
    <row r="242" spans="1:11" s="2" customFormat="1" ht="18">
      <c r="A242" s="11"/>
      <c r="B242" s="22" t="s">
        <v>26</v>
      </c>
      <c r="C242" s="11">
        <v>1131</v>
      </c>
      <c r="D242" s="60"/>
      <c r="E242" s="58"/>
      <c r="F242" s="58">
        <f t="shared" si="14"/>
        <v>0</v>
      </c>
      <c r="G242" s="58" t="e">
        <f>E242*100/D242</f>
        <v>#DIV/0!</v>
      </c>
      <c r="H242" s="58"/>
      <c r="I242" s="58"/>
      <c r="J242" s="58">
        <f t="shared" si="12"/>
        <v>0</v>
      </c>
      <c r="K242" s="58" t="e">
        <f t="shared" si="13"/>
        <v>#DIV/0!</v>
      </c>
    </row>
    <row r="243" spans="1:11" s="2" customFormat="1" ht="18">
      <c r="A243" s="11"/>
      <c r="B243" s="22" t="s">
        <v>27</v>
      </c>
      <c r="C243" s="11">
        <v>1132</v>
      </c>
      <c r="D243" s="60"/>
      <c r="E243" s="58"/>
      <c r="F243" s="58">
        <f t="shared" si="14"/>
        <v>0</v>
      </c>
      <c r="G243" s="58" t="e">
        <f>E243*100/D243</f>
        <v>#DIV/0!</v>
      </c>
      <c r="H243" s="58"/>
      <c r="I243" s="58"/>
      <c r="J243" s="58">
        <f t="shared" si="12"/>
        <v>0</v>
      </c>
      <c r="K243" s="58" t="e">
        <f t="shared" si="13"/>
        <v>#DIV/0!</v>
      </c>
    </row>
    <row r="244" spans="1:11" s="2" customFormat="1" ht="18">
      <c r="A244" s="11"/>
      <c r="B244" s="22" t="s">
        <v>122</v>
      </c>
      <c r="C244" s="11">
        <v>1133</v>
      </c>
      <c r="D244" s="60"/>
      <c r="E244" s="58"/>
      <c r="F244" s="58">
        <f t="shared" si="14"/>
        <v>0</v>
      </c>
      <c r="G244" s="58" t="e">
        <f>E244*100/D244</f>
        <v>#DIV/0!</v>
      </c>
      <c r="H244" s="58"/>
      <c r="I244" s="58"/>
      <c r="J244" s="58">
        <f t="shared" si="12"/>
        <v>0</v>
      </c>
      <c r="K244" s="58" t="e">
        <f t="shared" si="13"/>
        <v>#DIV/0!</v>
      </c>
    </row>
    <row r="245" spans="1:11" s="2" customFormat="1" ht="18">
      <c r="A245" s="11"/>
      <c r="B245" s="22" t="s">
        <v>132</v>
      </c>
      <c r="C245" s="11">
        <v>1134</v>
      </c>
      <c r="D245" s="60"/>
      <c r="E245" s="58"/>
      <c r="F245" s="58">
        <f t="shared" si="14"/>
        <v>0</v>
      </c>
      <c r="G245" s="58" t="e">
        <f>E245*100/D245</f>
        <v>#DIV/0!</v>
      </c>
      <c r="H245" s="58"/>
      <c r="I245" s="58"/>
      <c r="J245" s="58">
        <f t="shared" si="12"/>
        <v>0</v>
      </c>
      <c r="K245" s="58" t="e">
        <f t="shared" si="13"/>
        <v>#DIV/0!</v>
      </c>
    </row>
    <row r="246" spans="1:11" s="2" customFormat="1" ht="18">
      <c r="A246" s="11"/>
      <c r="B246" s="23" t="s">
        <v>28</v>
      </c>
      <c r="C246" s="11">
        <v>1150</v>
      </c>
      <c r="D246" s="59">
        <v>0</v>
      </c>
      <c r="E246" s="59">
        <v>0</v>
      </c>
      <c r="F246" s="57">
        <f t="shared" si="14"/>
        <v>0</v>
      </c>
      <c r="G246" s="57">
        <v>0</v>
      </c>
      <c r="H246" s="59">
        <v>0</v>
      </c>
      <c r="I246" s="59">
        <v>0</v>
      </c>
      <c r="J246" s="57">
        <f t="shared" si="12"/>
        <v>0</v>
      </c>
      <c r="K246" s="57">
        <v>0</v>
      </c>
    </row>
    <row r="247" spans="1:11" s="2" customFormat="1" ht="18">
      <c r="A247" s="11"/>
      <c r="B247" s="23" t="s">
        <v>29</v>
      </c>
      <c r="C247" s="11">
        <v>1160</v>
      </c>
      <c r="D247" s="59">
        <v>0</v>
      </c>
      <c r="E247" s="59">
        <v>0</v>
      </c>
      <c r="F247" s="57">
        <f t="shared" si="14"/>
        <v>0</v>
      </c>
      <c r="G247" s="57">
        <v>0</v>
      </c>
      <c r="H247" s="59">
        <v>0</v>
      </c>
      <c r="I247" s="59">
        <v>0</v>
      </c>
      <c r="J247" s="57">
        <f t="shared" si="12"/>
        <v>0</v>
      </c>
      <c r="K247" s="57">
        <v>0</v>
      </c>
    </row>
    <row r="248" spans="1:11" s="2" customFormat="1" ht="18">
      <c r="A248" s="11"/>
      <c r="B248" s="24" t="s">
        <v>90</v>
      </c>
      <c r="C248" s="11">
        <v>1170</v>
      </c>
      <c r="D248" s="59">
        <v>0</v>
      </c>
      <c r="E248" s="59">
        <v>0</v>
      </c>
      <c r="F248" s="57">
        <f t="shared" si="14"/>
        <v>0</v>
      </c>
      <c r="G248" s="57">
        <v>0</v>
      </c>
      <c r="H248" s="59">
        <v>0</v>
      </c>
      <c r="I248" s="59">
        <v>0</v>
      </c>
      <c r="J248" s="57">
        <f t="shared" si="12"/>
        <v>0</v>
      </c>
      <c r="K248" s="57">
        <v>0</v>
      </c>
    </row>
    <row r="249" spans="1:11" s="2" customFormat="1" ht="18">
      <c r="A249" s="11"/>
      <c r="B249" s="23" t="s">
        <v>30</v>
      </c>
      <c r="C249" s="11">
        <v>1180</v>
      </c>
      <c r="D249" s="59">
        <v>0</v>
      </c>
      <c r="E249" s="59">
        <v>0</v>
      </c>
      <c r="F249" s="57">
        <f t="shared" si="14"/>
        <v>0</v>
      </c>
      <c r="G249" s="57">
        <v>0</v>
      </c>
      <c r="H249" s="59">
        <v>0</v>
      </c>
      <c r="I249" s="59">
        <v>0</v>
      </c>
      <c r="J249" s="57">
        <f t="shared" si="12"/>
        <v>0</v>
      </c>
      <c r="K249" s="57">
        <v>0</v>
      </c>
    </row>
    <row r="250" spans="1:11" s="4" customFormat="1" ht="18">
      <c r="A250" s="13"/>
      <c r="B250" s="44" t="s">
        <v>31</v>
      </c>
      <c r="C250" s="11">
        <v>1190</v>
      </c>
      <c r="D250" s="59">
        <f>D200</f>
        <v>0</v>
      </c>
      <c r="E250" s="59">
        <f>E200</f>
        <v>0</v>
      </c>
      <c r="F250" s="57">
        <f>E250-D250</f>
        <v>0</v>
      </c>
      <c r="G250" s="57" t="e">
        <f>E250*100/D250</f>
        <v>#DIV/0!</v>
      </c>
      <c r="H250" s="52">
        <f>H200+H207+H208+H213</f>
        <v>0</v>
      </c>
      <c r="I250" s="59">
        <f>I200</f>
        <v>0</v>
      </c>
      <c r="J250" s="57">
        <f>I250-H250</f>
        <v>0</v>
      </c>
      <c r="K250" s="57">
        <v>0</v>
      </c>
    </row>
    <row r="251" spans="1:11" s="4" customFormat="1" ht="18">
      <c r="A251" s="13"/>
      <c r="B251" s="44" t="s">
        <v>97</v>
      </c>
      <c r="C251" s="11">
        <v>1200</v>
      </c>
      <c r="D251" s="59">
        <f>D252+D253</f>
        <v>0</v>
      </c>
      <c r="E251" s="59">
        <v>0</v>
      </c>
      <c r="F251" s="57">
        <f>E251-D251</f>
        <v>0</v>
      </c>
      <c r="G251" s="57" t="e">
        <f>E251*100/D251</f>
        <v>#DIV/0!</v>
      </c>
      <c r="H251" s="48">
        <v>0</v>
      </c>
      <c r="I251" s="59">
        <f>I220+I221+I222+I230+I240+I241</f>
        <v>0</v>
      </c>
      <c r="J251" s="57">
        <f>I251-H251</f>
        <v>0</v>
      </c>
      <c r="K251" s="57" t="e">
        <f>I251*100/H251</f>
        <v>#DIV/0!</v>
      </c>
    </row>
    <row r="252" spans="1:11" s="4" customFormat="1" ht="18">
      <c r="A252" s="13"/>
      <c r="B252" s="44" t="s">
        <v>82</v>
      </c>
      <c r="C252" s="11">
        <v>1201</v>
      </c>
      <c r="D252" s="59">
        <v>0</v>
      </c>
      <c r="E252" s="59">
        <f>E220+E221</f>
        <v>0</v>
      </c>
      <c r="F252" s="57">
        <f>E252-D252</f>
        <v>0</v>
      </c>
      <c r="G252" s="57" t="e">
        <f>E252*100/D252</f>
        <v>#DIV/0!</v>
      </c>
      <c r="H252" s="40">
        <f>H220+H221</f>
        <v>0</v>
      </c>
      <c r="I252" s="59">
        <f>I220+I221</f>
        <v>0</v>
      </c>
      <c r="J252" s="57">
        <f>I252-H252</f>
        <v>0</v>
      </c>
      <c r="K252" s="57" t="e">
        <f>I252*100/H252</f>
        <v>#DIV/0!</v>
      </c>
    </row>
    <row r="253" spans="1:11" s="4" customFormat="1" ht="18">
      <c r="A253" s="13"/>
      <c r="B253" s="44" t="s">
        <v>83</v>
      </c>
      <c r="C253" s="11">
        <v>1202</v>
      </c>
      <c r="D253" s="59">
        <v>0</v>
      </c>
      <c r="E253" s="59">
        <v>0</v>
      </c>
      <c r="F253" s="57">
        <f>E253-D253</f>
        <v>0</v>
      </c>
      <c r="G253" s="57" t="e">
        <f>E253*100/D253</f>
        <v>#DIV/0!</v>
      </c>
      <c r="H253" s="15">
        <f>H251-H252</f>
        <v>0</v>
      </c>
      <c r="I253" s="59">
        <f>I251+I252</f>
        <v>0</v>
      </c>
      <c r="J253" s="57">
        <f>I253-H253</f>
        <v>0</v>
      </c>
      <c r="K253" s="57" t="e">
        <f>I253*100/H253</f>
        <v>#DIV/0!</v>
      </c>
    </row>
    <row r="254" spans="1:11" s="4" customFormat="1" ht="18">
      <c r="A254" s="13"/>
      <c r="B254" s="44" t="s">
        <v>32</v>
      </c>
      <c r="C254" s="11">
        <v>1210</v>
      </c>
      <c r="D254" s="57">
        <f>D250-D251</f>
        <v>0</v>
      </c>
      <c r="E254" s="57">
        <f>E250-E251</f>
        <v>0</v>
      </c>
      <c r="F254" s="57">
        <f>E254-D254</f>
        <v>0</v>
      </c>
      <c r="G254" s="57" t="e">
        <f>E254*100/D254</f>
        <v>#DIV/0!</v>
      </c>
      <c r="H254" s="40">
        <f>H250-H251</f>
        <v>0</v>
      </c>
      <c r="I254" s="57">
        <f>I250-I251</f>
        <v>0</v>
      </c>
      <c r="J254" s="57">
        <f>I254-H254</f>
        <v>0</v>
      </c>
      <c r="K254" s="57" t="e">
        <f>I254*100/H254</f>
        <v>#DIV/0!</v>
      </c>
    </row>
    <row r="255" spans="1:11" s="2" customFormat="1" ht="18">
      <c r="A255" s="11"/>
      <c r="B255" s="23"/>
      <c r="C255" s="11"/>
      <c r="D255" s="60"/>
      <c r="E255" s="58"/>
      <c r="F255" s="58"/>
      <c r="G255" s="58"/>
      <c r="H255" s="60"/>
      <c r="I255" s="60"/>
      <c r="J255" s="60"/>
      <c r="K255" s="60"/>
    </row>
    <row r="256" spans="1:11" s="4" customFormat="1" ht="18">
      <c r="A256" s="13"/>
      <c r="B256" s="44" t="s">
        <v>33</v>
      </c>
      <c r="C256" s="13">
        <v>2000</v>
      </c>
      <c r="D256" s="59">
        <f>D257+D258+D259+D260</f>
        <v>0</v>
      </c>
      <c r="E256" s="57">
        <f>E257+E258+E259+E260</f>
        <v>0</v>
      </c>
      <c r="F256" s="57">
        <f>E256-D256</f>
        <v>0</v>
      </c>
      <c r="G256" s="57" t="e">
        <f>E256*100/D256</f>
        <v>#DIV/0!</v>
      </c>
      <c r="H256" s="59">
        <f>H257+H258+H259+H260</f>
        <v>0</v>
      </c>
      <c r="I256" s="57">
        <f>I257+I258+I259+I260</f>
        <v>0</v>
      </c>
      <c r="J256" s="57">
        <f>I256-H256</f>
        <v>0</v>
      </c>
      <c r="K256" s="57" t="e">
        <f>I256*100/H256</f>
        <v>#DIV/0!</v>
      </c>
    </row>
    <row r="257" spans="1:14" s="2" customFormat="1" ht="36">
      <c r="A257" s="11"/>
      <c r="B257" s="23" t="s">
        <v>135</v>
      </c>
      <c r="C257" s="11">
        <v>2010</v>
      </c>
      <c r="D257" s="60"/>
      <c r="E257" s="58"/>
      <c r="F257" s="58">
        <f>E257-D257</f>
        <v>0</v>
      </c>
      <c r="G257" s="58" t="e">
        <f>E257*100/D257</f>
        <v>#DIV/0!</v>
      </c>
      <c r="H257" s="18"/>
      <c r="I257" s="58"/>
      <c r="J257" s="58">
        <f>I257-H257</f>
        <v>0</v>
      </c>
      <c r="K257" s="58" t="e">
        <f>I257*100/H257</f>
        <v>#DIV/0!</v>
      </c>
      <c r="N257" s="2" t="s">
        <v>120</v>
      </c>
    </row>
    <row r="258" spans="1:11" s="2" customFormat="1" ht="36">
      <c r="A258" s="11"/>
      <c r="B258" s="23" t="s">
        <v>146</v>
      </c>
      <c r="C258" s="11">
        <v>2020</v>
      </c>
      <c r="D258" s="60"/>
      <c r="E258" s="58"/>
      <c r="F258" s="58">
        <f>E258-D258</f>
        <v>0</v>
      </c>
      <c r="G258" s="58" t="e">
        <f>E258*100/D258</f>
        <v>#DIV/0!</v>
      </c>
      <c r="H258" s="18"/>
      <c r="I258" s="58"/>
      <c r="J258" s="58">
        <f>I258-H258</f>
        <v>0</v>
      </c>
      <c r="K258" s="58" t="e">
        <f>I258*100/H258</f>
        <v>#DIV/0!</v>
      </c>
    </row>
    <row r="259" spans="1:11" s="2" customFormat="1" ht="18">
      <c r="A259" s="11"/>
      <c r="B259" s="23" t="s">
        <v>147</v>
      </c>
      <c r="C259" s="11">
        <v>2030</v>
      </c>
      <c r="D259" s="60"/>
      <c r="E259" s="58"/>
      <c r="F259" s="58">
        <f>E259-D259</f>
        <v>0</v>
      </c>
      <c r="G259" s="58" t="e">
        <f>E259*100/D259</f>
        <v>#DIV/0!</v>
      </c>
      <c r="H259" s="18"/>
      <c r="I259" s="58"/>
      <c r="J259" s="58">
        <f>I259-H259</f>
        <v>0</v>
      </c>
      <c r="K259" s="58" t="e">
        <f>I259*100/H259</f>
        <v>#DIV/0!</v>
      </c>
    </row>
    <row r="260" spans="1:11" s="2" customFormat="1" ht="18">
      <c r="A260" s="11"/>
      <c r="B260" s="23"/>
      <c r="C260" s="11">
        <v>2040</v>
      </c>
      <c r="D260" s="60"/>
      <c r="E260" s="58"/>
      <c r="F260" s="58"/>
      <c r="G260" s="58"/>
      <c r="H260" s="60"/>
      <c r="I260" s="60"/>
      <c r="J260" s="60"/>
      <c r="K260" s="60"/>
    </row>
    <row r="261" spans="1:11" s="2" customFormat="1" ht="18">
      <c r="A261" s="11"/>
      <c r="B261" s="23"/>
      <c r="C261" s="11"/>
      <c r="D261" s="60"/>
      <c r="E261" s="58"/>
      <c r="F261" s="58"/>
      <c r="G261" s="58"/>
      <c r="H261" s="60"/>
      <c r="I261" s="60"/>
      <c r="J261" s="60"/>
      <c r="K261" s="60"/>
    </row>
    <row r="262" spans="1:11" s="4" customFormat="1" ht="18">
      <c r="A262" s="13"/>
      <c r="B262" s="44" t="s">
        <v>34</v>
      </c>
      <c r="C262" s="13">
        <v>3000</v>
      </c>
      <c r="D262" s="59">
        <f>D263+D264</f>
        <v>0</v>
      </c>
      <c r="E262" s="59">
        <f>E263+E264</f>
        <v>0</v>
      </c>
      <c r="F262" s="57">
        <f>E262-D262</f>
        <v>0</v>
      </c>
      <c r="G262" s="57">
        <v>0</v>
      </c>
      <c r="H262" s="59">
        <f>H263+H264</f>
        <v>0</v>
      </c>
      <c r="I262" s="59">
        <f>I263+I264</f>
        <v>0</v>
      </c>
      <c r="J262" s="57">
        <f>I262-H262</f>
        <v>0</v>
      </c>
      <c r="K262" s="57">
        <v>0</v>
      </c>
    </row>
    <row r="263" spans="1:11" s="2" customFormat="1" ht="18">
      <c r="A263" s="11"/>
      <c r="B263" s="23" t="s">
        <v>35</v>
      </c>
      <c r="C263" s="11">
        <v>3010</v>
      </c>
      <c r="D263" s="60">
        <v>0</v>
      </c>
      <c r="E263" s="58">
        <v>0</v>
      </c>
      <c r="F263" s="58">
        <f>E263-D263</f>
        <v>0</v>
      </c>
      <c r="G263" s="58">
        <v>0</v>
      </c>
      <c r="H263" s="60">
        <v>0</v>
      </c>
      <c r="I263" s="58">
        <v>0</v>
      </c>
      <c r="J263" s="58">
        <f>I263-H263</f>
        <v>0</v>
      </c>
      <c r="K263" s="58">
        <v>0</v>
      </c>
    </row>
    <row r="264" spans="1:11" s="2" customFormat="1" ht="54">
      <c r="A264" s="11"/>
      <c r="B264" s="23" t="s">
        <v>36</v>
      </c>
      <c r="C264" s="11">
        <v>3011</v>
      </c>
      <c r="D264" s="60">
        <v>0</v>
      </c>
      <c r="E264" s="58">
        <v>0</v>
      </c>
      <c r="F264" s="58">
        <f>E264-D264</f>
        <v>0</v>
      </c>
      <c r="G264" s="58">
        <v>0</v>
      </c>
      <c r="H264" s="60">
        <v>0</v>
      </c>
      <c r="I264" s="58">
        <v>0</v>
      </c>
      <c r="J264" s="58">
        <f>I264-H264</f>
        <v>0</v>
      </c>
      <c r="K264" s="58">
        <v>0</v>
      </c>
    </row>
    <row r="265" spans="1:11" s="4" customFormat="1" ht="18">
      <c r="A265" s="13"/>
      <c r="B265" s="23" t="s">
        <v>37</v>
      </c>
      <c r="C265" s="13">
        <v>3020</v>
      </c>
      <c r="D265" s="59">
        <f>D266+D267+D268+D269+D270</f>
        <v>0</v>
      </c>
      <c r="E265" s="59">
        <f>E266+E267+E268+E269+E270</f>
        <v>0</v>
      </c>
      <c r="F265" s="57">
        <f>E265-D265</f>
        <v>0</v>
      </c>
      <c r="G265" s="57">
        <v>0</v>
      </c>
      <c r="H265" s="59">
        <f>H266+H267+H268+H269+H270</f>
        <v>0</v>
      </c>
      <c r="I265" s="59">
        <f>I266+I267+I268+I269+I270</f>
        <v>0</v>
      </c>
      <c r="J265" s="57">
        <f>I265-H265</f>
        <v>0</v>
      </c>
      <c r="K265" s="57">
        <v>0</v>
      </c>
    </row>
    <row r="266" spans="1:11" s="2" customFormat="1" ht="18">
      <c r="A266" s="11"/>
      <c r="B266" s="23" t="s">
        <v>38</v>
      </c>
      <c r="C266" s="11">
        <v>3021</v>
      </c>
      <c r="D266" s="60"/>
      <c r="E266" s="58"/>
      <c r="F266" s="58"/>
      <c r="G266" s="58"/>
      <c r="H266" s="60"/>
      <c r="I266" s="60"/>
      <c r="J266" s="60"/>
      <c r="K266" s="60"/>
    </row>
    <row r="267" spans="1:11" s="2" customFormat="1" ht="18">
      <c r="A267" s="11"/>
      <c r="B267" s="23" t="s">
        <v>39</v>
      </c>
      <c r="C267" s="11">
        <v>3022</v>
      </c>
      <c r="D267" s="60"/>
      <c r="E267" s="58"/>
      <c r="F267" s="58"/>
      <c r="G267" s="58"/>
      <c r="H267" s="60"/>
      <c r="I267" s="60"/>
      <c r="J267" s="60"/>
      <c r="K267" s="60"/>
    </row>
    <row r="268" spans="1:11" s="2" customFormat="1" ht="36">
      <c r="A268" s="11"/>
      <c r="B268" s="23" t="s">
        <v>40</v>
      </c>
      <c r="C268" s="11">
        <v>3023</v>
      </c>
      <c r="D268" s="60"/>
      <c r="E268" s="58"/>
      <c r="F268" s="58"/>
      <c r="G268" s="58"/>
      <c r="H268" s="60"/>
      <c r="I268" s="60"/>
      <c r="J268" s="60"/>
      <c r="K268" s="60"/>
    </row>
    <row r="269" spans="1:11" s="2" customFormat="1" ht="18">
      <c r="A269" s="11"/>
      <c r="B269" s="23" t="s">
        <v>41</v>
      </c>
      <c r="C269" s="11">
        <v>3024</v>
      </c>
      <c r="D269" s="60"/>
      <c r="E269" s="58"/>
      <c r="F269" s="58"/>
      <c r="G269" s="58"/>
      <c r="H269" s="60"/>
      <c r="I269" s="60"/>
      <c r="J269" s="60"/>
      <c r="K269" s="60"/>
    </row>
    <row r="270" spans="1:11" s="2" customFormat="1" ht="18">
      <c r="A270" s="11"/>
      <c r="B270" s="23" t="s">
        <v>42</v>
      </c>
      <c r="C270" s="11">
        <v>3030</v>
      </c>
      <c r="D270" s="60"/>
      <c r="E270" s="58"/>
      <c r="F270" s="58"/>
      <c r="G270" s="58"/>
      <c r="H270" s="60"/>
      <c r="I270" s="60"/>
      <c r="J270" s="60"/>
      <c r="K270" s="60"/>
    </row>
    <row r="271" spans="1:11" s="2" customFormat="1" ht="18">
      <c r="A271" s="11"/>
      <c r="B271" s="23"/>
      <c r="C271" s="11"/>
      <c r="D271" s="11"/>
      <c r="E271" s="16"/>
      <c r="F271" s="16"/>
      <c r="G271" s="16"/>
      <c r="H271" s="11"/>
      <c r="I271" s="11"/>
      <c r="J271" s="11"/>
      <c r="K271" s="11"/>
    </row>
    <row r="272" spans="1:11" s="4" customFormat="1" ht="18">
      <c r="A272" s="13"/>
      <c r="B272" s="44" t="s">
        <v>43</v>
      </c>
      <c r="C272" s="13">
        <v>4000</v>
      </c>
      <c r="D272" s="13">
        <f>D273+D278+D282</f>
        <v>0</v>
      </c>
      <c r="E272" s="13">
        <f aca="true" t="shared" si="15" ref="E272:K272">E273+E278+E282</f>
        <v>0</v>
      </c>
      <c r="F272" s="13">
        <f t="shared" si="15"/>
        <v>0</v>
      </c>
      <c r="G272" s="13">
        <f t="shared" si="15"/>
        <v>0</v>
      </c>
      <c r="H272" s="13">
        <f t="shared" si="15"/>
        <v>0</v>
      </c>
      <c r="I272" s="13">
        <f t="shared" si="15"/>
        <v>0</v>
      </c>
      <c r="J272" s="13">
        <f t="shared" si="15"/>
        <v>0</v>
      </c>
      <c r="K272" s="13">
        <f t="shared" si="15"/>
        <v>0</v>
      </c>
    </row>
    <row r="273" spans="1:11" s="2" customFormat="1" ht="18">
      <c r="A273" s="11"/>
      <c r="B273" s="23" t="s">
        <v>48</v>
      </c>
      <c r="C273" s="11">
        <v>4010</v>
      </c>
      <c r="D273" s="13">
        <f>D275+D276+D277+D278</f>
        <v>0</v>
      </c>
      <c r="E273" s="13">
        <f aca="true" t="shared" si="16" ref="E273:K273">E275+E276+E277+E278</f>
        <v>0</v>
      </c>
      <c r="F273" s="13">
        <f t="shared" si="16"/>
        <v>0</v>
      </c>
      <c r="G273" s="13">
        <f t="shared" si="16"/>
        <v>0</v>
      </c>
      <c r="H273" s="13">
        <f t="shared" si="16"/>
        <v>0</v>
      </c>
      <c r="I273" s="13">
        <f t="shared" si="16"/>
        <v>0</v>
      </c>
      <c r="J273" s="13">
        <f t="shared" si="16"/>
        <v>0</v>
      </c>
      <c r="K273" s="13">
        <f t="shared" si="16"/>
        <v>0</v>
      </c>
    </row>
    <row r="274" spans="1:11" s="2" customFormat="1" ht="18">
      <c r="A274" s="11"/>
      <c r="B274" s="23" t="s">
        <v>44</v>
      </c>
      <c r="C274" s="11">
        <v>4011</v>
      </c>
      <c r="D274" s="11"/>
      <c r="E274" s="16"/>
      <c r="F274" s="16"/>
      <c r="G274" s="16"/>
      <c r="H274" s="11"/>
      <c r="I274" s="11"/>
      <c r="J274" s="11"/>
      <c r="K274" s="11"/>
    </row>
    <row r="275" spans="1:11" s="2" customFormat="1" ht="18">
      <c r="A275" s="11"/>
      <c r="B275" s="23" t="s">
        <v>45</v>
      </c>
      <c r="C275" s="11">
        <v>4012</v>
      </c>
      <c r="D275" s="11"/>
      <c r="E275" s="16"/>
      <c r="F275" s="16"/>
      <c r="G275" s="16"/>
      <c r="H275" s="11"/>
      <c r="I275" s="11"/>
      <c r="J275" s="11"/>
      <c r="K275" s="11"/>
    </row>
    <row r="276" spans="1:11" s="2" customFormat="1" ht="18">
      <c r="A276" s="11"/>
      <c r="B276" s="23" t="s">
        <v>46</v>
      </c>
      <c r="C276" s="11">
        <v>4013</v>
      </c>
      <c r="D276" s="11"/>
      <c r="E276" s="16"/>
      <c r="F276" s="16"/>
      <c r="G276" s="16"/>
      <c r="H276" s="11"/>
      <c r="I276" s="11"/>
      <c r="J276" s="11"/>
      <c r="K276" s="11"/>
    </row>
    <row r="277" spans="1:11" s="2" customFormat="1" ht="18">
      <c r="A277" s="11"/>
      <c r="B277" s="23" t="s">
        <v>47</v>
      </c>
      <c r="C277" s="11">
        <v>4020</v>
      </c>
      <c r="D277" s="11"/>
      <c r="E277" s="16"/>
      <c r="F277" s="16"/>
      <c r="G277" s="16"/>
      <c r="H277" s="11"/>
      <c r="I277" s="11"/>
      <c r="J277" s="11"/>
      <c r="K277" s="11"/>
    </row>
    <row r="278" spans="1:11" s="2" customFormat="1" ht="18">
      <c r="A278" s="11"/>
      <c r="B278" s="23" t="s">
        <v>49</v>
      </c>
      <c r="C278" s="11">
        <v>4030</v>
      </c>
      <c r="D278" s="13">
        <f>D279+D280+D281</f>
        <v>0</v>
      </c>
      <c r="E278" s="13">
        <f aca="true" t="shared" si="17" ref="E278:K278">E279+E280+E281</f>
        <v>0</v>
      </c>
      <c r="F278" s="13">
        <f t="shared" si="17"/>
        <v>0</v>
      </c>
      <c r="G278" s="13">
        <f t="shared" si="17"/>
        <v>0</v>
      </c>
      <c r="H278" s="13">
        <f t="shared" si="17"/>
        <v>0</v>
      </c>
      <c r="I278" s="13">
        <f t="shared" si="17"/>
        <v>0</v>
      </c>
      <c r="J278" s="13">
        <f t="shared" si="17"/>
        <v>0</v>
      </c>
      <c r="K278" s="13">
        <f t="shared" si="17"/>
        <v>0</v>
      </c>
    </row>
    <row r="279" spans="1:11" s="2" customFormat="1" ht="18">
      <c r="A279" s="11"/>
      <c r="B279" s="23" t="s">
        <v>44</v>
      </c>
      <c r="C279" s="11">
        <v>4031</v>
      </c>
      <c r="D279" s="11"/>
      <c r="E279" s="16"/>
      <c r="F279" s="16"/>
      <c r="G279" s="16"/>
      <c r="H279" s="11"/>
      <c r="I279" s="11"/>
      <c r="J279" s="11"/>
      <c r="K279" s="11"/>
    </row>
    <row r="280" spans="1:11" s="2" customFormat="1" ht="18">
      <c r="A280" s="11"/>
      <c r="B280" s="23" t="s">
        <v>45</v>
      </c>
      <c r="C280" s="11">
        <v>4032</v>
      </c>
      <c r="D280" s="11"/>
      <c r="E280" s="16"/>
      <c r="F280" s="16"/>
      <c r="G280" s="16"/>
      <c r="H280" s="11"/>
      <c r="I280" s="11"/>
      <c r="J280" s="11"/>
      <c r="K280" s="11"/>
    </row>
    <row r="281" spans="1:11" s="2" customFormat="1" ht="18">
      <c r="A281" s="11"/>
      <c r="B281" s="23" t="s">
        <v>46</v>
      </c>
      <c r="C281" s="11">
        <v>4033</v>
      </c>
      <c r="D281" s="11"/>
      <c r="E281" s="16"/>
      <c r="F281" s="16"/>
      <c r="G281" s="16"/>
      <c r="H281" s="11"/>
      <c r="I281" s="11"/>
      <c r="J281" s="11"/>
      <c r="K281" s="11"/>
    </row>
    <row r="282" spans="1:11" s="2" customFormat="1" ht="18">
      <c r="A282" s="11"/>
      <c r="B282" s="23" t="s">
        <v>50</v>
      </c>
      <c r="C282" s="11">
        <v>4040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</row>
    <row r="283" spans="1:11" s="2" customFormat="1" ht="18">
      <c r="A283" s="11"/>
      <c r="B283" s="23"/>
      <c r="C283" s="11"/>
      <c r="D283" s="11"/>
      <c r="E283" s="16"/>
      <c r="F283" s="16"/>
      <c r="G283" s="16"/>
      <c r="H283" s="11"/>
      <c r="I283" s="11"/>
      <c r="J283" s="11"/>
      <c r="K283" s="11"/>
    </row>
    <row r="284" spans="1:11" s="4" customFormat="1" ht="18">
      <c r="A284" s="13"/>
      <c r="B284" s="13" t="s">
        <v>85</v>
      </c>
      <c r="C284" s="13">
        <v>5000</v>
      </c>
      <c r="D284" s="59"/>
      <c r="E284" s="57"/>
      <c r="F284" s="57"/>
      <c r="G284" s="57"/>
      <c r="H284" s="59"/>
      <c r="I284" s="59"/>
      <c r="J284" s="59"/>
      <c r="K284" s="59"/>
    </row>
    <row r="285" spans="1:11" s="2" customFormat="1" ht="18">
      <c r="A285" s="11"/>
      <c r="B285" s="11" t="s">
        <v>51</v>
      </c>
      <c r="C285" s="11">
        <v>5010</v>
      </c>
      <c r="D285" s="60"/>
      <c r="E285" s="60"/>
      <c r="F285" s="58"/>
      <c r="G285" s="58"/>
      <c r="H285" s="60"/>
      <c r="I285" s="60"/>
      <c r="J285" s="60"/>
      <c r="K285" s="60"/>
    </row>
    <row r="286" spans="1:11" s="2" customFormat="1" ht="18">
      <c r="A286" s="11"/>
      <c r="B286" s="11" t="s">
        <v>52</v>
      </c>
      <c r="C286" s="11">
        <v>5020</v>
      </c>
      <c r="D286" s="60"/>
      <c r="E286" s="60"/>
      <c r="F286" s="58"/>
      <c r="G286" s="58"/>
      <c r="H286" s="60"/>
      <c r="I286" s="60"/>
      <c r="J286" s="60"/>
      <c r="K286" s="60"/>
    </row>
    <row r="287" spans="1:11" s="4" customFormat="1" ht="18">
      <c r="A287" s="13"/>
      <c r="B287" s="13" t="s">
        <v>148</v>
      </c>
      <c r="C287" s="11">
        <v>5030</v>
      </c>
      <c r="D287" s="60"/>
      <c r="E287" s="60"/>
      <c r="F287" s="57"/>
      <c r="G287" s="57"/>
      <c r="H287" s="59"/>
      <c r="I287" s="59"/>
      <c r="J287" s="59"/>
      <c r="K287" s="59"/>
    </row>
    <row r="288" spans="1:11" s="2" customFormat="1" ht="18">
      <c r="A288" s="11"/>
      <c r="B288" s="16" t="s">
        <v>149</v>
      </c>
      <c r="C288" s="11">
        <v>5040</v>
      </c>
      <c r="D288" s="57">
        <f>D289+D290+D291+D292</f>
        <v>0</v>
      </c>
      <c r="E288" s="57">
        <f>E289+E290+E291+E292</f>
        <v>0</v>
      </c>
      <c r="F288" s="58"/>
      <c r="G288" s="58"/>
      <c r="H288" s="57">
        <v>0</v>
      </c>
      <c r="I288" s="57">
        <f>I289+I290+I291+I292</f>
        <v>0</v>
      </c>
      <c r="J288" s="60"/>
      <c r="K288" s="60"/>
    </row>
    <row r="289" spans="1:11" s="2" customFormat="1" ht="18">
      <c r="A289" s="16"/>
      <c r="B289" s="16" t="s">
        <v>150</v>
      </c>
      <c r="C289" s="11">
        <v>5050</v>
      </c>
      <c r="D289" s="60"/>
      <c r="E289" s="60"/>
      <c r="F289" s="58"/>
      <c r="G289" s="58"/>
      <c r="H289" s="60"/>
      <c r="I289" s="60"/>
      <c r="J289" s="60"/>
      <c r="K289" s="60"/>
    </row>
    <row r="290" spans="1:11" s="2" customFormat="1" ht="18">
      <c r="A290" s="16"/>
      <c r="B290" s="16" t="s">
        <v>94</v>
      </c>
      <c r="C290" s="11">
        <v>5051</v>
      </c>
      <c r="D290" s="60"/>
      <c r="E290" s="60"/>
      <c r="F290" s="58"/>
      <c r="G290" s="58"/>
      <c r="H290" s="60"/>
      <c r="I290" s="60"/>
      <c r="J290" s="60"/>
      <c r="K290" s="60"/>
    </row>
    <row r="291" spans="1:11" s="2" customFormat="1" ht="18">
      <c r="A291" s="16"/>
      <c r="B291" s="16" t="s">
        <v>151</v>
      </c>
      <c r="C291" s="11">
        <v>5052</v>
      </c>
      <c r="D291" s="60"/>
      <c r="E291" s="60"/>
      <c r="F291" s="58"/>
      <c r="G291" s="58"/>
      <c r="H291" s="60"/>
      <c r="I291" s="60"/>
      <c r="J291" s="60"/>
      <c r="K291" s="60"/>
    </row>
    <row r="292" spans="1:11" s="2" customFormat="1" ht="18">
      <c r="A292" s="11"/>
      <c r="B292" s="11" t="s">
        <v>152</v>
      </c>
      <c r="C292" s="11">
        <v>5053</v>
      </c>
      <c r="D292" s="60"/>
      <c r="E292" s="60"/>
      <c r="F292" s="58"/>
      <c r="G292" s="58"/>
      <c r="H292" s="60"/>
      <c r="I292" s="60"/>
      <c r="J292" s="60"/>
      <c r="K292" s="60"/>
    </row>
    <row r="293" spans="1:11" s="2" customFormat="1" ht="18">
      <c r="A293" s="11"/>
      <c r="B293" s="11" t="s">
        <v>89</v>
      </c>
      <c r="C293" s="11">
        <v>5060</v>
      </c>
      <c r="D293" s="60"/>
      <c r="E293" s="60"/>
      <c r="F293" s="58"/>
      <c r="G293" s="58"/>
      <c r="H293" s="60"/>
      <c r="I293" s="60"/>
      <c r="J293" s="60"/>
      <c r="K293" s="60"/>
    </row>
    <row r="294" spans="1:11" s="4" customFormat="1" ht="18">
      <c r="A294" s="13"/>
      <c r="B294" s="13" t="s">
        <v>86</v>
      </c>
      <c r="C294" s="13">
        <v>6000</v>
      </c>
      <c r="D294" s="13"/>
      <c r="E294" s="15"/>
      <c r="F294" s="15"/>
      <c r="G294" s="15"/>
      <c r="H294" s="13"/>
      <c r="I294" s="13"/>
      <c r="J294" s="13"/>
      <c r="K294" s="13"/>
    </row>
    <row r="295" spans="1:11" s="4" customFormat="1" ht="56.25">
      <c r="A295" s="15"/>
      <c r="B295" s="36" t="s">
        <v>87</v>
      </c>
      <c r="C295" s="13">
        <v>6010</v>
      </c>
      <c r="D295" s="64">
        <f>D296+D297+D298</f>
        <v>0</v>
      </c>
      <c r="E295" s="46"/>
      <c r="F295" s="57">
        <f>E295-D295</f>
        <v>0</v>
      </c>
      <c r="G295" s="57" t="e">
        <f>E295*100/D295</f>
        <v>#DIV/0!</v>
      </c>
      <c r="H295" s="64">
        <f>H296+H297+H298</f>
        <v>0</v>
      </c>
      <c r="I295" s="64"/>
      <c r="J295" s="57">
        <f>I295-H295</f>
        <v>0</v>
      </c>
      <c r="K295" s="57" t="e">
        <f>I295*100/H295</f>
        <v>#DIV/0!</v>
      </c>
    </row>
    <row r="296" spans="1:11" s="2" customFormat="1" ht="18">
      <c r="A296" s="16"/>
      <c r="B296" s="23" t="s">
        <v>53</v>
      </c>
      <c r="C296" s="11">
        <v>6011</v>
      </c>
      <c r="D296" s="65"/>
      <c r="E296" s="47"/>
      <c r="F296" s="57">
        <f>E296-D296</f>
        <v>0</v>
      </c>
      <c r="G296" s="57" t="e">
        <f>E296*100/D296</f>
        <v>#DIV/0!</v>
      </c>
      <c r="H296" s="65"/>
      <c r="I296" s="65"/>
      <c r="J296" s="57">
        <f>I296-H296</f>
        <v>0</v>
      </c>
      <c r="K296" s="57" t="e">
        <f>I296*100/H296</f>
        <v>#DIV/0!</v>
      </c>
    </row>
    <row r="297" spans="1:11" s="2" customFormat="1" ht="18">
      <c r="A297" s="16"/>
      <c r="B297" s="23" t="s">
        <v>153</v>
      </c>
      <c r="C297" s="11">
        <v>6012</v>
      </c>
      <c r="D297" s="65"/>
      <c r="E297" s="47"/>
      <c r="F297" s="57">
        <f>E297-D297</f>
        <v>0</v>
      </c>
      <c r="G297" s="57" t="e">
        <f>E297*100/D297</f>
        <v>#DIV/0!</v>
      </c>
      <c r="H297" s="65"/>
      <c r="I297" s="65"/>
      <c r="J297" s="57">
        <f>I297-H297</f>
        <v>0</v>
      </c>
      <c r="K297" s="57" t="e">
        <f>I297*100/H297</f>
        <v>#DIV/0!</v>
      </c>
    </row>
    <row r="298" spans="1:11" s="2" customFormat="1" ht="18">
      <c r="A298" s="16"/>
      <c r="B298" s="23" t="s">
        <v>54</v>
      </c>
      <c r="C298" s="11">
        <v>6013</v>
      </c>
      <c r="D298" s="65"/>
      <c r="E298" s="47"/>
      <c r="F298" s="57">
        <f>E298-D298</f>
        <v>0</v>
      </c>
      <c r="G298" s="57" t="e">
        <f>E298*100/D298</f>
        <v>#DIV/0!</v>
      </c>
      <c r="H298" s="65"/>
      <c r="I298" s="65"/>
      <c r="J298" s="57">
        <f>I298-H298</f>
        <v>0</v>
      </c>
      <c r="K298" s="57" t="e">
        <f>I298*100/H298</f>
        <v>#DIV/0!</v>
      </c>
    </row>
    <row r="299" spans="1:11" s="2" customFormat="1" ht="18">
      <c r="A299" s="16"/>
      <c r="B299" s="23"/>
      <c r="C299" s="11"/>
      <c r="D299" s="47"/>
      <c r="E299" s="47"/>
      <c r="F299" s="16"/>
      <c r="G299" s="47"/>
      <c r="H299" s="47"/>
      <c r="I299" s="47"/>
      <c r="J299" s="47"/>
      <c r="K299" s="47"/>
    </row>
    <row r="300" spans="1:11" s="2" customFormat="1" ht="18">
      <c r="A300" s="16"/>
      <c r="B300" s="23"/>
      <c r="C300" s="11"/>
      <c r="D300" s="47"/>
      <c r="E300" s="47"/>
      <c r="F300" s="16"/>
      <c r="G300" s="47"/>
      <c r="H300" s="47"/>
      <c r="I300" s="47"/>
      <c r="J300" s="47"/>
      <c r="K300" s="47"/>
    </row>
    <row r="301" spans="1:11" s="2" customFormat="1" ht="18">
      <c r="A301" s="16"/>
      <c r="B301" s="23"/>
      <c r="C301" s="11"/>
      <c r="D301" s="17"/>
      <c r="E301" s="47"/>
      <c r="F301" s="16"/>
      <c r="G301" s="47"/>
      <c r="H301" s="17"/>
      <c r="I301" s="17"/>
      <c r="J301" s="17"/>
      <c r="K301" s="17"/>
    </row>
    <row r="302" spans="1:11" s="4" customFormat="1" ht="18.75">
      <c r="A302" s="15"/>
      <c r="B302" s="36" t="s">
        <v>55</v>
      </c>
      <c r="C302" s="13">
        <v>6020</v>
      </c>
      <c r="D302" s="17">
        <f>D303+D304+D305+D306+D307+D308</f>
        <v>0</v>
      </c>
      <c r="E302" s="17">
        <f>E303+E304+E305+E306+E307+E308</f>
        <v>0</v>
      </c>
      <c r="F302" s="57">
        <f>E302-D302</f>
        <v>0</v>
      </c>
      <c r="G302" s="57" t="e">
        <f>E302*100/D302</f>
        <v>#DIV/0!</v>
      </c>
      <c r="H302" s="17">
        <f>H303+H304+H305+H306+H307+H308</f>
        <v>0</v>
      </c>
      <c r="I302" s="17">
        <f>I303+I304+I305+I306+I307+I308</f>
        <v>0</v>
      </c>
      <c r="J302" s="57">
        <f>I302-H302</f>
        <v>0</v>
      </c>
      <c r="K302" s="57" t="e">
        <f>I302*100/H302</f>
        <v>#DIV/0!</v>
      </c>
    </row>
    <row r="303" spans="1:11" s="2" customFormat="1" ht="18">
      <c r="A303" s="16"/>
      <c r="B303" s="23" t="s">
        <v>53</v>
      </c>
      <c r="C303" s="11">
        <v>6021</v>
      </c>
      <c r="D303" s="49"/>
      <c r="E303" s="18"/>
      <c r="F303" s="57">
        <f>E303-D303</f>
        <v>0</v>
      </c>
      <c r="G303" s="57" t="e">
        <f>E303*100/D303</f>
        <v>#DIV/0!</v>
      </c>
      <c r="H303" s="49"/>
      <c r="I303" s="49"/>
      <c r="J303" s="57">
        <f>I303-H303</f>
        <v>0</v>
      </c>
      <c r="K303" s="57" t="e">
        <f>I303*100/H303</f>
        <v>#DIV/0!</v>
      </c>
    </row>
    <row r="304" spans="1:11" s="2" customFormat="1" ht="18">
      <c r="A304" s="16"/>
      <c r="B304" s="23" t="s">
        <v>153</v>
      </c>
      <c r="C304" s="11">
        <v>6022</v>
      </c>
      <c r="D304" s="49"/>
      <c r="E304" s="18"/>
      <c r="F304" s="57">
        <f>E304-D304</f>
        <v>0</v>
      </c>
      <c r="G304" s="57" t="e">
        <f>E304*100/D304</f>
        <v>#DIV/0!</v>
      </c>
      <c r="H304" s="49"/>
      <c r="I304" s="49"/>
      <c r="J304" s="57">
        <f>I304-H304</f>
        <v>0</v>
      </c>
      <c r="K304" s="57" t="e">
        <f>I304*100/H304</f>
        <v>#DIV/0!</v>
      </c>
    </row>
    <row r="305" spans="1:11" s="2" customFormat="1" ht="18">
      <c r="A305" s="16"/>
      <c r="B305" s="23" t="s">
        <v>54</v>
      </c>
      <c r="C305" s="11">
        <v>6023</v>
      </c>
      <c r="D305" s="49"/>
      <c r="E305" s="18"/>
      <c r="F305" s="57">
        <f>E305-D305</f>
        <v>0</v>
      </c>
      <c r="G305" s="57" t="e">
        <f>E305*100/D305</f>
        <v>#DIV/0!</v>
      </c>
      <c r="H305" s="49"/>
      <c r="I305" s="49"/>
      <c r="J305" s="57">
        <f>I305-H305</f>
        <v>0</v>
      </c>
      <c r="K305" s="57" t="e">
        <f>I305*100/H305</f>
        <v>#DIV/0!</v>
      </c>
    </row>
    <row r="306" spans="1:11" s="2" customFormat="1" ht="18">
      <c r="A306" s="16"/>
      <c r="B306" s="23"/>
      <c r="C306" s="11"/>
      <c r="D306" s="49"/>
      <c r="E306" s="18"/>
      <c r="F306" s="16"/>
      <c r="G306" s="18"/>
      <c r="H306" s="49"/>
      <c r="I306" s="49"/>
      <c r="J306" s="49"/>
      <c r="K306" s="49"/>
    </row>
    <row r="307" spans="1:11" s="2" customFormat="1" ht="18">
      <c r="A307" s="16"/>
      <c r="B307" s="23"/>
      <c r="C307" s="11"/>
      <c r="D307" s="49"/>
      <c r="E307" s="18"/>
      <c r="F307" s="16"/>
      <c r="G307" s="18"/>
      <c r="H307" s="49"/>
      <c r="I307" s="49"/>
      <c r="J307" s="49"/>
      <c r="K307" s="49"/>
    </row>
    <row r="308" spans="1:11" s="2" customFormat="1" ht="18">
      <c r="A308" s="16"/>
      <c r="B308" s="23"/>
      <c r="C308" s="11"/>
      <c r="D308" s="49"/>
      <c r="E308" s="18"/>
      <c r="F308" s="16"/>
      <c r="G308" s="18"/>
      <c r="H308" s="49"/>
      <c r="I308" s="49"/>
      <c r="J308" s="49"/>
      <c r="K308" s="49"/>
    </row>
    <row r="309" spans="1:11" s="4" customFormat="1" ht="37.5">
      <c r="A309" s="15"/>
      <c r="B309" s="36" t="s">
        <v>56</v>
      </c>
      <c r="C309" s="13">
        <v>6030</v>
      </c>
      <c r="D309" s="52"/>
      <c r="E309" s="52"/>
      <c r="F309" s="40"/>
      <c r="G309" s="40"/>
      <c r="H309" s="52"/>
      <c r="I309" s="52"/>
      <c r="J309" s="52"/>
      <c r="K309" s="52"/>
    </row>
    <row r="310" spans="1:11" s="2" customFormat="1" ht="18">
      <c r="A310" s="16"/>
      <c r="B310" s="23" t="s">
        <v>53</v>
      </c>
      <c r="C310" s="11">
        <v>6031</v>
      </c>
      <c r="D310" s="11" t="e">
        <f aca="true" t="shared" si="18" ref="D310:E312">(D303/D296)/3</f>
        <v>#DIV/0!</v>
      </c>
      <c r="E310" s="11" t="e">
        <f t="shared" si="18"/>
        <v>#DIV/0!</v>
      </c>
      <c r="F310" s="57" t="e">
        <f>E310-D310</f>
        <v>#DIV/0!</v>
      </c>
      <c r="G310" s="57" t="e">
        <f>E310*100/D310</f>
        <v>#DIV/0!</v>
      </c>
      <c r="H310" s="11" t="e">
        <f aca="true" t="shared" si="19" ref="H310:I312">(H303/H296)/9</f>
        <v>#DIV/0!</v>
      </c>
      <c r="I310" s="11" t="e">
        <f t="shared" si="19"/>
        <v>#DIV/0!</v>
      </c>
      <c r="J310" s="57" t="e">
        <f>I310-H310</f>
        <v>#DIV/0!</v>
      </c>
      <c r="K310" s="57" t="e">
        <f>I310*100/H310</f>
        <v>#DIV/0!</v>
      </c>
    </row>
    <row r="311" spans="1:11" s="2" customFormat="1" ht="18">
      <c r="A311" s="16"/>
      <c r="B311" s="23" t="s">
        <v>153</v>
      </c>
      <c r="C311" s="11">
        <v>6032</v>
      </c>
      <c r="D311" s="11" t="e">
        <f>(D304/D297)/3</f>
        <v>#DIV/0!</v>
      </c>
      <c r="E311" s="11" t="e">
        <f t="shared" si="18"/>
        <v>#DIV/0!</v>
      </c>
      <c r="F311" s="57" t="e">
        <f>E311-D311</f>
        <v>#DIV/0!</v>
      </c>
      <c r="G311" s="57" t="e">
        <f>E311*100/D311</f>
        <v>#DIV/0!</v>
      </c>
      <c r="H311" s="11" t="e">
        <f t="shared" si="19"/>
        <v>#DIV/0!</v>
      </c>
      <c r="I311" s="11" t="e">
        <f t="shared" si="19"/>
        <v>#DIV/0!</v>
      </c>
      <c r="J311" s="57" t="e">
        <f>I311-H311</f>
        <v>#DIV/0!</v>
      </c>
      <c r="K311" s="57" t="e">
        <f>I311*100/H311</f>
        <v>#DIV/0!</v>
      </c>
    </row>
    <row r="312" spans="1:11" s="2" customFormat="1" ht="18">
      <c r="A312" s="16"/>
      <c r="B312" s="23" t="s">
        <v>54</v>
      </c>
      <c r="C312" s="11">
        <v>6033</v>
      </c>
      <c r="D312" s="11" t="e">
        <f>(D305/D298)/3</f>
        <v>#DIV/0!</v>
      </c>
      <c r="E312" s="11" t="e">
        <f t="shared" si="18"/>
        <v>#DIV/0!</v>
      </c>
      <c r="F312" s="57" t="e">
        <f>E312-D312</f>
        <v>#DIV/0!</v>
      </c>
      <c r="G312" s="57" t="e">
        <f>E312*100/D312</f>
        <v>#DIV/0!</v>
      </c>
      <c r="H312" s="11" t="e">
        <f t="shared" si="19"/>
        <v>#DIV/0!</v>
      </c>
      <c r="I312" s="11" t="e">
        <f t="shared" si="19"/>
        <v>#DIV/0!</v>
      </c>
      <c r="J312" s="57" t="e">
        <f>I312-H312</f>
        <v>#DIV/0!</v>
      </c>
      <c r="K312" s="57" t="e">
        <f>I312*100/H312</f>
        <v>#DIV/0!</v>
      </c>
    </row>
    <row r="313" spans="1:11" s="2" customFormat="1" ht="18">
      <c r="A313" s="16"/>
      <c r="B313" s="23"/>
      <c r="C313" s="11"/>
      <c r="D313" s="11"/>
      <c r="E313" s="53"/>
      <c r="F313" s="41"/>
      <c r="G313" s="40"/>
      <c r="H313" s="53"/>
      <c r="I313" s="52"/>
      <c r="J313" s="52"/>
      <c r="K313" s="52"/>
    </row>
    <row r="314" spans="1:11" s="2" customFormat="1" ht="18">
      <c r="A314" s="16"/>
      <c r="B314" s="23"/>
      <c r="C314" s="11"/>
      <c r="D314" s="11"/>
      <c r="E314" s="53"/>
      <c r="F314" s="41"/>
      <c r="G314" s="40"/>
      <c r="H314" s="53"/>
      <c r="I314" s="52"/>
      <c r="J314" s="52"/>
      <c r="K314" s="52"/>
    </row>
    <row r="315" spans="1:11" s="2" customFormat="1" ht="18">
      <c r="A315" s="16"/>
      <c r="B315" s="23"/>
      <c r="C315" s="11"/>
      <c r="D315" s="11"/>
      <c r="E315" s="53"/>
      <c r="F315" s="41"/>
      <c r="G315" s="40"/>
      <c r="H315" s="53"/>
      <c r="I315" s="52"/>
      <c r="J315" s="52"/>
      <c r="K315" s="52"/>
    </row>
    <row r="316" spans="2:7" s="2" customFormat="1" ht="18">
      <c r="B316" s="42"/>
      <c r="E316" s="3"/>
      <c r="F316" s="3"/>
      <c r="G316" s="3"/>
    </row>
    <row r="317" spans="2:7" s="2" customFormat="1" ht="18">
      <c r="B317" s="42" t="s">
        <v>159</v>
      </c>
      <c r="E317" s="3"/>
      <c r="F317" s="3"/>
      <c r="G317" s="3"/>
    </row>
    <row r="318" spans="2:7" s="2" customFormat="1" ht="18">
      <c r="B318" s="42"/>
      <c r="E318" s="3"/>
      <c r="F318" s="3"/>
      <c r="G318" s="3"/>
    </row>
    <row r="319" spans="2:7" s="2" customFormat="1" ht="18">
      <c r="B319" s="42"/>
      <c r="E319" s="3"/>
      <c r="F319" s="3"/>
      <c r="G319" s="3"/>
    </row>
  </sheetData>
  <sheetProtection/>
  <mergeCells count="79">
    <mergeCell ref="H196:K196"/>
    <mergeCell ref="B190:K190"/>
    <mergeCell ref="B191:K191"/>
    <mergeCell ref="B194:K194"/>
    <mergeCell ref="B196:B197"/>
    <mergeCell ref="C196:C197"/>
    <mergeCell ref="D196:G196"/>
    <mergeCell ref="B189:G189"/>
    <mergeCell ref="H189:I189"/>
    <mergeCell ref="J189:K189"/>
    <mergeCell ref="B186:G186"/>
    <mergeCell ref="H186:I186"/>
    <mergeCell ref="J186:K186"/>
    <mergeCell ref="B187:I187"/>
    <mergeCell ref="J187:K187"/>
    <mergeCell ref="B188:I188"/>
    <mergeCell ref="J188:K188"/>
    <mergeCell ref="B184:G184"/>
    <mergeCell ref="H184:I184"/>
    <mergeCell ref="J184:K184"/>
    <mergeCell ref="B185:G185"/>
    <mergeCell ref="H185:I185"/>
    <mergeCell ref="J185:K185"/>
    <mergeCell ref="H181:I181"/>
    <mergeCell ref="J181:K181"/>
    <mergeCell ref="B182:G182"/>
    <mergeCell ref="H182:I182"/>
    <mergeCell ref="J182:K182"/>
    <mergeCell ref="H183:I183"/>
    <mergeCell ref="J183:K183"/>
    <mergeCell ref="B183:G183"/>
    <mergeCell ref="I178:K178"/>
    <mergeCell ref="B180:G180"/>
    <mergeCell ref="H180:K180"/>
    <mergeCell ref="B25:I25"/>
    <mergeCell ref="B31:K31"/>
    <mergeCell ref="I176:J176"/>
    <mergeCell ref="B28:K28"/>
    <mergeCell ref="J26:K26"/>
    <mergeCell ref="B27:K27"/>
    <mergeCell ref="H26:I26"/>
    <mergeCell ref="B26:G26"/>
    <mergeCell ref="B17:G17"/>
    <mergeCell ref="B18:G18"/>
    <mergeCell ref="B19:G19"/>
    <mergeCell ref="B20:G20"/>
    <mergeCell ref="H17:K17"/>
    <mergeCell ref="H18:I18"/>
    <mergeCell ref="J18:K18"/>
    <mergeCell ref="B24:I24"/>
    <mergeCell ref="B21:G21"/>
    <mergeCell ref="B22:G22"/>
    <mergeCell ref="B23:G23"/>
    <mergeCell ref="H23:I23"/>
    <mergeCell ref="J23:K23"/>
    <mergeCell ref="J19:K19"/>
    <mergeCell ref="J20:K20"/>
    <mergeCell ref="J21:K21"/>
    <mergeCell ref="J22:K22"/>
    <mergeCell ref="J24:K24"/>
    <mergeCell ref="I15:K15"/>
    <mergeCell ref="I12:J12"/>
    <mergeCell ref="I13:J13"/>
    <mergeCell ref="I14:J14"/>
    <mergeCell ref="I177:J177"/>
    <mergeCell ref="H19:I19"/>
    <mergeCell ref="H20:I20"/>
    <mergeCell ref="H21:I21"/>
    <mergeCell ref="H22:I22"/>
    <mergeCell ref="J25:K25"/>
    <mergeCell ref="A33:A34"/>
    <mergeCell ref="A196:A197"/>
    <mergeCell ref="G33:G34"/>
    <mergeCell ref="B33:B34"/>
    <mergeCell ref="C33:C34"/>
    <mergeCell ref="D33:D34"/>
    <mergeCell ref="E33:E34"/>
    <mergeCell ref="F33:F34"/>
    <mergeCell ref="B181:G18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6" r:id="rId1"/>
  <rowBreaks count="7" manualBreakCount="7">
    <brk id="57" max="10" man="1"/>
    <brk id="95" max="10" man="1"/>
    <brk id="134" max="10" man="1"/>
    <brk id="164" max="255" man="1"/>
    <brk id="218" max="10" man="1"/>
    <brk id="255" max="10" man="1"/>
    <brk id="29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2022-01-25T06:13:17Z</cp:lastPrinted>
  <dcterms:created xsi:type="dcterms:W3CDTF">2019-11-29T06:14:14Z</dcterms:created>
  <dcterms:modified xsi:type="dcterms:W3CDTF">2022-01-25T06:29:29Z</dcterms:modified>
  <cp:category/>
  <cp:version/>
  <cp:contentType/>
  <cp:contentStatus/>
</cp:coreProperties>
</file>