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3"/>
  </bookViews>
  <sheets>
    <sheet name="Додаток 1" sheetId="1" r:id="rId1"/>
    <sheet name="Додаток 2" sheetId="2" r:id="rId2"/>
    <sheet name="Додаток 3 " sheetId="3" r:id="rId3"/>
    <sheet name="Додаток 3.1" sheetId="4" r:id="rId4"/>
  </sheets>
  <definedNames>
    <definedName name="Z_7527418A_A66E_4095_9C86_7BCA8FE73660_.wvu.PrintArea" localSheetId="0" hidden="1">'Додаток 1'!$A$1:$E$30</definedName>
    <definedName name="Z_FDB12678_13E7_4737_AE1F_A133BBBA8508_.wvu.PrintArea" localSheetId="0" hidden="1">'Додаток 1'!$A$1:$E$30</definedName>
    <definedName name="_xlnm.Print_Area" localSheetId="0">'Додаток 1'!$A$1:$E$30</definedName>
    <definedName name="_2_Z_7527418A_A66E_4095_9C86_7BCA8FE73660_.wvu.PrintArea" localSheetId="1" hidden="1">'Додаток 2'!$A$1:$E$26</definedName>
    <definedName name="_2_Z_FDB12678_13E7_4737_AE1F_A133BBBA8508_.wvu.PrintArea" localSheetId="1" hidden="1">'Додаток 2'!$A$1:$E$26</definedName>
    <definedName name="_xlnm.Print_Area" localSheetId="1">'Додаток 2'!$A$1:$E$26</definedName>
    <definedName name="_3_Z_7527418A_A66E_4095_9C86_7BCA8FE73660_.wvu.PrintArea" localSheetId="2" hidden="1">'Додаток 3 '!$A$1:$H$20</definedName>
    <definedName name="Z_7527418A_A66E_4095_9C86_7BCA8FE73660_.wvu.PrintTitles" localSheetId="2" hidden="1">'Додаток 3 '!$5:$5</definedName>
    <definedName name="_3_Z_FDB12678_13E7_4737_AE1F_A133BBBA8508_.wvu.PrintArea" localSheetId="2" hidden="1">'Додаток 3 '!$A$1:$H$20</definedName>
    <definedName name="Z_FDB12678_13E7_4737_AE1F_A133BBBA8508_.wvu.PrintTitles" localSheetId="2" hidden="1">'Додаток 3 '!$5:$5</definedName>
    <definedName name="_xlnm.Print_Area" localSheetId="2">'Додаток 3 '!$A$1:$N$20</definedName>
    <definedName name="_xlnm.Print_Area" localSheetId="3">'Додаток 3.1'!$A$1:$N$15</definedName>
  </definedNames>
  <calcPr fullCalcOnLoad="1"/>
</workbook>
</file>

<file path=xl/sharedStrings.xml><?xml version="1.0" encoding="utf-8"?>
<sst xmlns="http://schemas.openxmlformats.org/spreadsheetml/2006/main" count="122" uniqueCount="80">
  <si>
    <t>Додаток 1</t>
  </si>
  <si>
    <t>Основні показники міського бюджету на 2021-2024 роки</t>
  </si>
  <si>
    <t>грн.</t>
  </si>
  <si>
    <t>Показник</t>
  </si>
  <si>
    <r>
      <t>2021 рік</t>
    </r>
    <r>
      <rPr>
        <sz val="14"/>
        <rFont val="Arial Cyr"/>
        <family val="2"/>
      </rPr>
      <t>¹</t>
    </r>
  </si>
  <si>
    <r>
      <t>2022 рік</t>
    </r>
    <r>
      <rPr>
        <sz val="14"/>
        <rFont val="Arial Cyr"/>
        <family val="2"/>
      </rPr>
      <t>²</t>
    </r>
  </si>
  <si>
    <r>
      <t>2023 рік</t>
    </r>
    <r>
      <rPr>
        <sz val="14"/>
        <rFont val="Arial Cyr"/>
        <family val="2"/>
      </rPr>
      <t>³</t>
    </r>
  </si>
  <si>
    <r>
      <t>2024 рік</t>
    </r>
    <r>
      <rPr>
        <sz val="14"/>
        <rFont val="Arial Cyr"/>
        <family val="2"/>
      </rPr>
      <t>³</t>
    </r>
  </si>
  <si>
    <t>Загальний фонд</t>
  </si>
  <si>
    <t>Доходи (з трансфертами)</t>
  </si>
  <si>
    <t>Видатки (з трансфертами)</t>
  </si>
  <si>
    <t>Кредитування усього, у тому числі:</t>
  </si>
  <si>
    <t>- надання кредитів з бюджету</t>
  </si>
  <si>
    <t>- повернення кредитів з бюджету</t>
  </si>
  <si>
    <t>Фінансування (дефіцит "-"/ профіцит"+")</t>
  </si>
  <si>
    <t>Спеціальний фонд</t>
  </si>
  <si>
    <t>Разом</t>
  </si>
  <si>
    <t>¹- показники, визначені в рішенні про місцевий бюджет на 2021 рік, з врахуванням внесених змін до нього</t>
  </si>
  <si>
    <t>²- показники, визначені в проекті рішення про місцевий бюджет на 2022 рік</t>
  </si>
  <si>
    <t>³- індикативні прогнозні показники місцевого бюджету на 2023-2024 роки</t>
  </si>
  <si>
    <t>Додаток 2</t>
  </si>
  <si>
    <t>Доходи міського бюджету на 2021-2024 роки (загальний та спеціальний фонди)</t>
  </si>
  <si>
    <t>Загальний обсяг доходів, усього у тому числі:</t>
  </si>
  <si>
    <t>міжбюджетні трансферти, усього з них:</t>
  </si>
  <si>
    <t>базова дотація</t>
  </si>
  <si>
    <t>дотації</t>
  </si>
  <si>
    <t>субвенції</t>
  </si>
  <si>
    <t>інші трансферти</t>
  </si>
  <si>
    <t>податкові надходження, усього з них:</t>
  </si>
  <si>
    <t>податок та збір на доходи фізичних осіб</t>
  </si>
  <si>
    <t>неподаткові надходження, усього з них:</t>
  </si>
  <si>
    <t>власні надходження бюджетних установ</t>
  </si>
  <si>
    <t>інші доходи</t>
  </si>
  <si>
    <t>всього надходжень (без трансфертів)</t>
  </si>
  <si>
    <t>Додаток 3</t>
  </si>
  <si>
    <t xml:space="preserve">Видатки міського бюджету за функціональною ознакоюю на 2021-2024 роки </t>
  </si>
  <si>
    <t>Код відомчої класифікації</t>
  </si>
  <si>
    <t>Найменування головного розпорядника коштів районного бюджету</t>
  </si>
  <si>
    <t>2022 рік²</t>
  </si>
  <si>
    <t>2023 рік³</t>
  </si>
  <si>
    <t>2024 рік³</t>
  </si>
  <si>
    <t>ЗФ</t>
  </si>
  <si>
    <t>СФ</t>
  </si>
  <si>
    <t>Всього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</si>
  <si>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</si>
  <si>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</si>
  <si>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</si>
  <si>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</si>
  <si>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</si>
  <si>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</si>
  <si>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</si>
  <si>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</si>
  <si>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</si>
  <si>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</si>
  <si>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</si>
  <si>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Фізична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</si>
  <si>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</si>
  <si>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</si>
  <si>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</si>
  <si>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</si>
  <si>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</si>
  <si>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</si>
  <si>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</si>
  <si>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</si>
  <si>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РАЗОМ</t>
  </si>
  <si>
    <t>Додаток 3.1</t>
  </si>
  <si>
    <t>Видатки головних розпорядників коштів міського бюджету на 2021-2024 роки</t>
  </si>
  <si>
    <t>2021 рік²</t>
  </si>
  <si>
    <t>0100000</t>
  </si>
  <si>
    <t>Менська міська рада</t>
  </si>
  <si>
    <t>0600000</t>
  </si>
  <si>
    <t>Відділ освіти Менської міської ради</t>
  </si>
  <si>
    <t>1000000</t>
  </si>
  <si>
    <t>Відділ культури Менської міської ради</t>
  </si>
  <si>
    <t>3700000</t>
  </si>
  <si>
    <t>Фінансове управління Менської міської ради</t>
  </si>
  <si>
    <t>Х</t>
  </si>
  <si>
    <t>Усього</t>
  </si>
  <si>
    <t>Начальник Фінансового управління</t>
  </si>
  <si>
    <t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</si>
</sst>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0" formatCode="_-* #,##0.00\ &quot;₴&quot;_-;\-* #,##0.00\ &quot;₴&quot;_-;_-* &quot;-&quot;??\ &quot;₴&quot;_-;_-@_-"/>
    <numFmt numFmtId="161" formatCode="_-* #,##0\ &quot;₴&quot;_-;\-* #,##0\ &quot;₴&quot;_-;_-* &quot;-&quot;\ &quot;₴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#,##0.0"/>
  </numFmts>
  <fonts count="30">
    <font>
      <sz val="10"/>
      <color theme="1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0"/>
      <color indexed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u val="single"/>
      <sz val="10"/>
      <color indexed="20"/>
      <name val="Arial Cyr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name val="Times New Roman"/>
      <family val="2"/>
    </font>
    <font>
      <b/>
      <sz val="16"/>
      <name val="Times New Roman"/>
      <family val="2"/>
    </font>
    <font>
      <b/>
      <sz val="14"/>
      <name val="Times New Roman"/>
      <family val="2"/>
    </font>
    <font>
      <sz val="16"/>
      <name val="Times New Roman"/>
      <family val="2"/>
    </font>
    <font>
      <sz val="14"/>
      <color indexed="10"/>
      <name val="Times New Roman"/>
      <family val="2"/>
    </font>
    <font>
      <sz val="12"/>
      <name val="Times New Roman"/>
      <family val="2"/>
    </font>
    <font>
      <sz val="14"/>
      <color theme="1"/>
      <name val="Times New Roman"/>
      <family val="2"/>
    </font>
    <font>
      <b/>
      <sz val="12"/>
      <name val="Times New Roman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 style="thin">
        <color theme="5"/>
      </top>
      <bottom style="double">
        <color theme="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0" fontId="5" fillId="20" borderId="2">
      <alignment/>
      <protection/>
    </xf>
    <xf numFmtId="0" fontId="6" fillId="20" borderId="1">
      <alignment/>
      <protection/>
    </xf>
    <xf numFmtId="0" fontId="7" fillId="0" borderId="0">
      <alignment vertical="top"/>
      <protection/>
    </xf>
    <xf numFmtId="160" fontId="0" fillId="0" borderId="0">
      <alignment/>
      <protection/>
    </xf>
    <xf numFmtId="161" fontId="0" fillId="0" borderId="0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10" fillId="0" borderId="5">
      <alignment/>
      <protection/>
    </xf>
    <xf numFmtId="0" fontId="10" fillId="0" borderId="0">
      <alignment/>
      <protection/>
    </xf>
    <xf numFmtId="0" fontId="11" fillId="0" borderId="6">
      <alignment/>
      <protection/>
    </xf>
    <xf numFmtId="0" fontId="12" fillId="21" borderId="7">
      <alignment/>
      <protection/>
    </xf>
    <xf numFmtId="0" fontId="13" fillId="0" borderId="0">
      <alignment/>
      <protection/>
    </xf>
    <xf numFmtId="0" fontId="14" fillId="22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16" fillId="3" borderId="0">
      <alignment/>
      <protection/>
    </xf>
    <xf numFmtId="0" fontId="17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162" fontId="0" fillId="0" borderId="0">
      <alignment/>
      <protection/>
    </xf>
    <xf numFmtId="163" fontId="0" fillId="0" borderId="0">
      <alignment/>
      <protection/>
    </xf>
    <xf numFmtId="0" fontId="20" fillId="4" borderId="0">
      <alignment/>
      <protection/>
    </xf>
  </cellStyleXfs>
  <cellXfs count="58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24" borderId="1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5" fillId="0" borderId="0" xfId="0" applyNumberFormat="1" applyFo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11" xfId="0" applyFont="1" applyBorder="1"/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1" fontId="27" fillId="0" borderId="10" xfId="59" applyNumberFormat="1" applyFont="1" applyBorder="1">
      <alignment/>
      <protection/>
    </xf>
    <xf numFmtId="1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horizontal="right" vertical="center"/>
    </xf>
    <xf numFmtId="2" fontId="21" fillId="0" borderId="0" xfId="0" applyNumberFormat="1" applyFont="1"/>
    <xf numFmtId="3" fontId="21" fillId="0" borderId="10" xfId="0" applyNumberFormat="1" applyFont="1" applyBorder="1" applyAlignment="1">
      <alignment horizontal="right" vertical="center"/>
    </xf>
    <xf numFmtId="164" fontId="21" fillId="0" borderId="0" xfId="0" applyNumberFormat="1" applyFont="1"/>
    <xf numFmtId="4" fontId="21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3" fontId="26" fillId="24" borderId="10" xfId="0" applyNumberFormat="1" applyFont="1" applyFill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0" fontId="26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 wrapText="1"/>
    </xf>
    <xf numFmtId="3" fontId="28" fillId="0" borderId="0" xfId="0" applyNumberFormat="1" applyFont="1" applyAlignment="1">
      <alignment horizontal="left"/>
    </xf>
    <xf numFmtId="3" fontId="28" fillId="0" borderId="0" xfId="0" applyNumberFormat="1" applyFont="1"/>
    <xf numFmtId="3" fontId="26" fillId="0" borderId="0" xfId="0" applyNumberFormat="1" applyFont="1"/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" xfId="47"/>
    <cellStyle name="Денежный" xfId="48"/>
    <cellStyle name="Денежный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 2" xfId="58"/>
    <cellStyle name="Открывавшаяся гиперссылка" xfId="59"/>
    <cellStyle name="Плохой" xfId="60"/>
    <cellStyle name="Пояснение" xfId="61"/>
    <cellStyle name="Примечание" xfId="62"/>
    <cellStyle name="Процентный" xfId="63"/>
    <cellStyle name="Связанная ячейка" xfId="64"/>
    <cellStyle name="Текст предупреждения" xfId="65"/>
    <cellStyle name="Финансовый" xfId="66"/>
    <cellStyle name="Финансовый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E36"/>
  <sheetViews>
    <sheetView workbookViewId="0" topLeftCell="A1">
      <selection activeCell="C23" sqref="C23"/>
    </sheetView>
  </sheetViews>
  <sheetFormatPr defaultColWidth="9.00390625" defaultRowHeight="18.75" customHeight="1"/>
  <cols>
    <col min="1" max="1" width="61.25390625" style="1" bestFit="1" customWidth="1"/>
    <col min="2" max="2" width="27.00390625" style="1" bestFit="1" customWidth="1"/>
    <col min="3" max="3" width="24.75390625" style="1" bestFit="1" customWidth="1"/>
    <col min="4" max="4" width="28.25390625" style="1" bestFit="1" customWidth="1"/>
    <col min="5" max="5" width="25.00390625" style="1" bestFit="1" customWidth="1"/>
    <col min="6" max="257" width="9.125" style="1" bestFit="1" customWidth="1"/>
  </cols>
  <sheetData>
    <row r="1" spans="4:5" ht="18.75">
      <c r="D1" s="2" t="s">
        <v>0</v>
      </c>
      <c r="E1" s="2"/>
    </row>
    <row r="2" ht="4.5" customHeight="1"/>
    <row r="3" spans="1:5" ht="19.5">
      <c r="A3" s="3" t="s">
        <v>1</v>
      </c>
      <c r="B3" s="3"/>
      <c r="C3" s="3"/>
      <c r="D3" s="3"/>
      <c r="E3" s="3"/>
    </row>
    <row r="4" spans="2:5" ht="18.75">
      <c r="B4" s="4"/>
      <c r="E4" s="5" t="s">
        <v>2</v>
      </c>
    </row>
    <row r="5" spans="1:5" ht="18.7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8.75">
      <c r="A6" s="7" t="s">
        <v>8</v>
      </c>
      <c r="B6" s="7"/>
      <c r="C6" s="7"/>
      <c r="D6" s="7"/>
      <c r="E6" s="7"/>
    </row>
    <row r="7" spans="1:5" ht="21.75" customHeight="1">
      <c r="A7" s="8" t="s">
        <v>9</v>
      </c>
      <c r="B7" s="9">
        <v>237700058.5</v>
      </c>
      <c r="C7" s="10">
        <v>242623630</v>
      </c>
      <c r="D7" s="9">
        <v>244229700</v>
      </c>
      <c r="E7" s="9">
        <v>263299900</v>
      </c>
    </row>
    <row r="8" spans="1:5" ht="21.75" customHeight="1">
      <c r="A8" s="8" t="s">
        <v>10</v>
      </c>
      <c r="B8" s="9">
        <v>236926839.27</v>
      </c>
      <c r="C8" s="10">
        <v>242398630</v>
      </c>
      <c r="D8" s="9">
        <v>243982200</v>
      </c>
      <c r="E8" s="9">
        <v>263029900</v>
      </c>
    </row>
    <row r="9" spans="1:5" ht="21.75" customHeight="1">
      <c r="A9" s="8" t="s">
        <v>11</v>
      </c>
      <c r="B9" s="9">
        <v>202500</v>
      </c>
      <c r="C9" s="10">
        <v>225000</v>
      </c>
      <c r="D9" s="9">
        <f>SUM(D10:D11)</f>
        <v>247500</v>
      </c>
      <c r="E9" s="9">
        <f>SUM(E10:E11)</f>
        <v>270000</v>
      </c>
    </row>
    <row r="10" spans="1:5" ht="21.75" customHeight="1">
      <c r="A10" s="11" t="s">
        <v>12</v>
      </c>
      <c r="B10" s="9">
        <v>202500</v>
      </c>
      <c r="C10" s="10">
        <v>225000</v>
      </c>
      <c r="D10" s="9">
        <v>247500</v>
      </c>
      <c r="E10" s="9">
        <v>270000</v>
      </c>
    </row>
    <row r="11" spans="1:5" ht="21.75" customHeight="1">
      <c r="A11" s="11" t="s">
        <v>13</v>
      </c>
      <c r="B11" s="9"/>
      <c r="C11" s="10"/>
      <c r="D11" s="9"/>
      <c r="E11" s="9"/>
    </row>
    <row r="12" spans="1:5" ht="21.75" customHeight="1">
      <c r="A12" s="8" t="s">
        <v>14</v>
      </c>
      <c r="B12" s="9">
        <v>-9441484</v>
      </c>
      <c r="C12" s="10">
        <f>C7-C8-C9</f>
        <v>0</v>
      </c>
      <c r="D12" s="9"/>
      <c r="E12" s="9"/>
    </row>
    <row r="13" spans="1:5" ht="18.75">
      <c r="A13" s="12" t="s">
        <v>15</v>
      </c>
      <c r="B13" s="12"/>
      <c r="C13" s="12"/>
      <c r="D13" s="12"/>
      <c r="E13" s="12"/>
    </row>
    <row r="14" spans="1:5" ht="21.75" customHeight="1">
      <c r="A14" s="8" t="s">
        <v>9</v>
      </c>
      <c r="B14" s="9">
        <v>7066788.88</v>
      </c>
      <c r="C14" s="9">
        <v>4518884</v>
      </c>
      <c r="D14" s="9">
        <v>5864515</v>
      </c>
      <c r="E14" s="9">
        <v>6415517</v>
      </c>
    </row>
    <row r="15" spans="1:5" ht="21.75" customHeight="1">
      <c r="A15" s="8" t="s">
        <v>10</v>
      </c>
      <c r="B15" s="9">
        <v>18914961.03</v>
      </c>
      <c r="C15" s="9">
        <v>4518884</v>
      </c>
      <c r="D15" s="9">
        <f>D14</f>
        <v>5864515</v>
      </c>
      <c r="E15" s="9">
        <f>E14</f>
        <v>6415517</v>
      </c>
    </row>
    <row r="16" spans="1:5" ht="21.75" customHeight="1">
      <c r="A16" s="8" t="s">
        <v>11</v>
      </c>
      <c r="B16" s="9">
        <f>B17</f>
        <v>140000</v>
      </c>
      <c r="C16" s="9">
        <v>179500</v>
      </c>
      <c r="D16" s="9">
        <f>D17</f>
        <v>150000</v>
      </c>
      <c r="E16" s="9">
        <f>E17</f>
        <v>160000</v>
      </c>
    </row>
    <row r="17" spans="1:5" ht="21.75" customHeight="1">
      <c r="A17" s="11" t="s">
        <v>12</v>
      </c>
      <c r="B17" s="9">
        <v>140000</v>
      </c>
      <c r="C17" s="9">
        <v>179500</v>
      </c>
      <c r="D17" s="9">
        <v>150000</v>
      </c>
      <c r="E17" s="9">
        <v>160000</v>
      </c>
    </row>
    <row r="18" spans="1:5" ht="21.75" customHeight="1">
      <c r="A18" s="11" t="s">
        <v>13</v>
      </c>
      <c r="B18" s="9">
        <v>-140000</v>
      </c>
      <c r="C18" s="9">
        <v>-179500</v>
      </c>
      <c r="D18" s="9">
        <v>-150000</v>
      </c>
      <c r="E18" s="9">
        <v>-160000</v>
      </c>
    </row>
    <row r="19" spans="1:5" ht="21.75" customHeight="1">
      <c r="A19" s="8" t="s">
        <v>14</v>
      </c>
      <c r="B19" s="9">
        <v>9441484</v>
      </c>
      <c r="C19" s="9"/>
      <c r="D19" s="9"/>
      <c r="E19" s="9"/>
    </row>
    <row r="20" spans="1:5" ht="18.75">
      <c r="A20" s="12" t="s">
        <v>16</v>
      </c>
      <c r="B20" s="12"/>
      <c r="C20" s="12"/>
      <c r="D20" s="12"/>
      <c r="E20" s="12"/>
    </row>
    <row r="21" spans="1:5" ht="24" customHeight="1">
      <c r="A21" s="8" t="s">
        <v>9</v>
      </c>
      <c r="B21" s="9">
        <f aca="true" t="shared" si="0" ref="B21:E22">B7+B14</f>
        <v>244766847.38</v>
      </c>
      <c r="C21" s="9">
        <f t="shared" si="0"/>
        <v>247142514</v>
      </c>
      <c r="D21" s="9">
        <f t="shared" si="0"/>
        <v>250094215</v>
      </c>
      <c r="E21" s="9">
        <f t="shared" si="0"/>
        <v>269715417</v>
      </c>
    </row>
    <row r="22" spans="1:5" ht="24" customHeight="1">
      <c r="A22" s="8" t="s">
        <v>10</v>
      </c>
      <c r="B22" s="9">
        <f t="shared" si="0"/>
        <v>255841800.3</v>
      </c>
      <c r="C22" s="9">
        <f t="shared" si="0"/>
        <v>246917514</v>
      </c>
      <c r="D22" s="9">
        <f t="shared" si="0"/>
        <v>249846715</v>
      </c>
      <c r="E22" s="9">
        <f t="shared" si="0"/>
        <v>269445417</v>
      </c>
    </row>
    <row r="23" spans="1:5" ht="24" customHeight="1">
      <c r="A23" s="8" t="s">
        <v>11</v>
      </c>
      <c r="B23" s="9">
        <f>SUM(B24:B25)</f>
        <v>202500</v>
      </c>
      <c r="C23" s="9">
        <f>SUM(C24:C25)</f>
        <v>225000</v>
      </c>
      <c r="D23" s="9">
        <f>SUM(D24:D25)</f>
        <v>247500</v>
      </c>
      <c r="E23" s="9">
        <f>SUM(E24:E25)</f>
        <v>270000</v>
      </c>
    </row>
    <row r="24" spans="1:5" ht="24" customHeight="1">
      <c r="A24" s="11" t="s">
        <v>12</v>
      </c>
      <c r="B24" s="9">
        <f aca="true" t="shared" si="1" ref="B24:E25">B10+B17</f>
        <v>342500</v>
      </c>
      <c r="C24" s="9">
        <f t="shared" si="1"/>
        <v>404500</v>
      </c>
      <c r="D24" s="9">
        <f t="shared" si="1"/>
        <v>397500</v>
      </c>
      <c r="E24" s="9">
        <f t="shared" si="1"/>
        <v>430000</v>
      </c>
    </row>
    <row r="25" spans="1:5" ht="24" customHeight="1">
      <c r="A25" s="11" t="s">
        <v>13</v>
      </c>
      <c r="B25" s="9">
        <f t="shared" si="1"/>
        <v>-140000</v>
      </c>
      <c r="C25" s="9">
        <f t="shared" si="1"/>
        <v>-179500</v>
      </c>
      <c r="D25" s="9">
        <f t="shared" si="1"/>
        <v>-150000</v>
      </c>
      <c r="E25" s="9">
        <f t="shared" si="1"/>
        <v>-160000</v>
      </c>
    </row>
    <row r="26" spans="1:5" ht="24" customHeight="1">
      <c r="A26" s="8" t="s">
        <v>14</v>
      </c>
      <c r="B26" s="9">
        <f>B22+B23-B21</f>
        <v>11277452.920000017</v>
      </c>
      <c r="C26" s="9">
        <f>C22+C23-C21</f>
        <v>0</v>
      </c>
      <c r="D26" s="9">
        <f>D22+D23-D21</f>
        <v>0</v>
      </c>
      <c r="E26" s="9">
        <f>E22+E23-E21</f>
        <v>0</v>
      </c>
    </row>
    <row r="27" spans="2:5" ht="14.25" customHeight="1">
      <c r="B27" s="13"/>
      <c r="C27" s="13"/>
      <c r="D27" s="13"/>
      <c r="E27" s="13"/>
    </row>
    <row r="28" spans="1:5" ht="14.25" customHeight="1">
      <c r="A28" s="14" t="s">
        <v>17</v>
      </c>
      <c r="B28" s="14"/>
      <c r="C28" s="14"/>
      <c r="D28" s="14"/>
      <c r="E28" s="14"/>
    </row>
    <row r="29" spans="1:5" ht="18.75" customHeight="1">
      <c r="A29" s="15" t="s">
        <v>18</v>
      </c>
      <c r="B29" s="15"/>
      <c r="C29" s="15"/>
      <c r="D29" s="15"/>
      <c r="E29" s="15"/>
    </row>
    <row r="30" ht="18.75">
      <c r="A30" s="16" t="s">
        <v>19</v>
      </c>
    </row>
    <row r="31" spans="2:5" ht="18.75">
      <c r="B31" s="4"/>
      <c r="C31" s="4"/>
      <c r="D31" s="4"/>
      <c r="E31" s="4"/>
    </row>
    <row r="32" spans="3:5" ht="18.75">
      <c r="C32" s="4"/>
      <c r="D32" s="4"/>
      <c r="E32" s="4"/>
    </row>
    <row r="33" spans="3:5" ht="18.75">
      <c r="C33" s="4"/>
      <c r="D33" s="4"/>
      <c r="E33" s="4"/>
    </row>
    <row r="35" ht="18.75">
      <c r="D35" s="4"/>
    </row>
    <row r="36" spans="3:5" ht="18.75">
      <c r="C36" s="4"/>
      <c r="D36" s="4"/>
      <c r="E36" s="4"/>
    </row>
  </sheetData>
  <mergeCells count="7">
    <mergeCell ref="D1:E1"/>
    <mergeCell ref="A3:E3"/>
    <mergeCell ref="A6:E6"/>
    <mergeCell ref="A13:E13"/>
    <mergeCell ref="A20:E20"/>
    <mergeCell ref="A28:E28"/>
    <mergeCell ref="A29:E29"/>
  </mergeCells>
  <printOptions/>
  <pageMargins left="0.35433099999999995" right="0.35433099999999995" top="0.7874019999999998" bottom="0.3937009999999999" header="0.511811" footer="0.511811"/>
  <pageSetup horizontalDpi="300" verticalDpi="300" orientation="landscape" paperSize="9" scale="80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J36"/>
  <sheetViews>
    <sheetView zoomScale="60" zoomScaleNormal="60" workbookViewId="0" topLeftCell="A1">
      <selection activeCell="E21" sqref="E21"/>
    </sheetView>
  </sheetViews>
  <sheetFormatPr defaultColWidth="9.00390625" defaultRowHeight="18.75" customHeight="1"/>
  <cols>
    <col min="1" max="1" width="55.75390625" style="1" bestFit="1" customWidth="1"/>
    <col min="2" max="2" width="23.375" style="1" bestFit="1" customWidth="1"/>
    <col min="3" max="3" width="26.875" style="1" bestFit="1" customWidth="1"/>
    <col min="4" max="4" width="26.375" style="1" bestFit="1" customWidth="1"/>
    <col min="5" max="5" width="23.00390625" style="1" bestFit="1" customWidth="1"/>
    <col min="6" max="6" width="22.75390625" style="1" bestFit="1" customWidth="1"/>
    <col min="7" max="7" width="16.375" style="1" bestFit="1" customWidth="1"/>
    <col min="8" max="8" width="15.875" style="1" bestFit="1" customWidth="1"/>
    <col min="9" max="9" width="16.25390625" style="1" bestFit="1" customWidth="1"/>
    <col min="10" max="10" width="14.375" style="1" bestFit="1" customWidth="1"/>
    <col min="11" max="257" width="9.125" style="1" bestFit="1" customWidth="1"/>
  </cols>
  <sheetData>
    <row r="1" spans="4:5" ht="18.75">
      <c r="D1" s="2" t="s">
        <v>20</v>
      </c>
      <c r="E1" s="2"/>
    </row>
    <row r="3" spans="1:5" ht="18.75">
      <c r="A3" s="17" t="s">
        <v>21</v>
      </c>
      <c r="B3" s="17"/>
      <c r="C3" s="17"/>
      <c r="D3" s="17"/>
      <c r="E3" s="17"/>
    </row>
    <row r="4" ht="18.75">
      <c r="E4" s="5" t="s">
        <v>2</v>
      </c>
    </row>
    <row r="5" spans="1:6" ht="19.5">
      <c r="A5" s="6" t="s">
        <v>3</v>
      </c>
      <c r="B5" s="18" t="str">
        <f>'Додаток 1'!B5</f>
        <v xml:space="preserve">2021 рік¹</v>
      </c>
      <c r="C5" s="18" t="str">
        <f>'Додаток 1'!C5</f>
        <v xml:space="preserve">2022 рік²</v>
      </c>
      <c r="D5" s="18" t="str">
        <f>'Додаток 1'!D5</f>
        <v xml:space="preserve">2023 рік³</v>
      </c>
      <c r="E5" s="18" t="str">
        <f>'Додаток 1'!E5</f>
        <v xml:space="preserve">2024 рік³</v>
      </c>
      <c r="F5" s="19"/>
    </row>
    <row r="6" spans="1:9" ht="38.25" customHeight="1">
      <c r="A6" s="20" t="s">
        <v>22</v>
      </c>
      <c r="B6" s="21">
        <f>'Додаток 1'!B21</f>
        <v>244766847.38</v>
      </c>
      <c r="C6" s="21">
        <f>'Додаток 1'!C21</f>
        <v>247142514</v>
      </c>
      <c r="D6" s="21">
        <f>'Додаток 1'!D21</f>
        <v>250094215</v>
      </c>
      <c r="E6" s="21">
        <f>'Додаток 1'!E21</f>
        <v>269715417</v>
      </c>
      <c r="F6" s="22"/>
      <c r="H6" s="4"/>
      <c r="I6" s="4"/>
    </row>
    <row r="7" spans="1:10" ht="21.75" customHeight="1">
      <c r="A7" s="8" t="s">
        <v>23</v>
      </c>
      <c r="B7" s="21">
        <f>SUM(B8:B11)</f>
        <v>98218518.5</v>
      </c>
      <c r="C7" s="21">
        <v>87698630</v>
      </c>
      <c r="D7" s="21">
        <v>97718600</v>
      </c>
      <c r="E7" s="21">
        <v>105542000</v>
      </c>
      <c r="F7" s="23"/>
      <c r="I7" s="4"/>
      <c r="J7" s="4"/>
    </row>
    <row r="8" spans="1:6" ht="21.75" customHeight="1">
      <c r="A8" s="8" t="s">
        <v>24</v>
      </c>
      <c r="B8" s="24">
        <v>11029700</v>
      </c>
      <c r="C8" s="24">
        <v>7745400</v>
      </c>
      <c r="D8" s="24">
        <v>10282000</v>
      </c>
      <c r="E8" s="24">
        <v>12138800</v>
      </c>
      <c r="F8" s="19"/>
    </row>
    <row r="9" spans="1:8" ht="21.75" customHeight="1">
      <c r="A9" s="11" t="s">
        <v>25</v>
      </c>
      <c r="B9" s="21">
        <v>1267200</v>
      </c>
      <c r="C9" s="25">
        <v>1850000</v>
      </c>
      <c r="D9" s="26"/>
      <c r="E9" s="26"/>
      <c r="G9" s="4"/>
      <c r="H9" s="4"/>
    </row>
    <row r="10" spans="1:6" ht="21.75" customHeight="1">
      <c r="A10" s="11" t="s">
        <v>26</v>
      </c>
      <c r="B10" s="21">
        <f>79158667+6403291.5</f>
        <v>85561958.5</v>
      </c>
      <c r="C10" s="24">
        <f>73985500+4117730</f>
        <v>78103230</v>
      </c>
      <c r="D10" s="24">
        <v>87436600</v>
      </c>
      <c r="E10" s="24">
        <v>93403200</v>
      </c>
      <c r="F10" s="27"/>
    </row>
    <row r="11" spans="1:6" ht="21.75" customHeight="1">
      <c r="A11" s="11" t="s">
        <v>27</v>
      </c>
      <c r="B11" s="21">
        <v>359660</v>
      </c>
      <c r="C11" s="24"/>
      <c r="D11" s="24"/>
      <c r="E11" s="24"/>
      <c r="F11" s="27"/>
    </row>
    <row r="12" spans="1:5" ht="21.75" customHeight="1">
      <c r="A12" s="11"/>
      <c r="B12" s="21"/>
      <c r="C12" s="25"/>
      <c r="D12" s="26"/>
      <c r="E12" s="26"/>
    </row>
    <row r="13" spans="1:9" ht="21.75" customHeight="1">
      <c r="A13" s="11" t="s">
        <v>28</v>
      </c>
      <c r="B13" s="21">
        <v>136526800</v>
      </c>
      <c r="C13" s="21">
        <v>151759000</v>
      </c>
      <c r="D13" s="28">
        <f>139552450+150000</f>
        <v>139702450</v>
      </c>
      <c r="E13" s="28">
        <f>150103850+151500</f>
        <v>150255350</v>
      </c>
      <c r="G13" s="4"/>
      <c r="H13" s="4"/>
      <c r="I13" s="4"/>
    </row>
    <row r="14" spans="1:8" ht="21.75" customHeight="1">
      <c r="A14" s="8" t="s">
        <v>29</v>
      </c>
      <c r="B14" s="21">
        <v>81013000</v>
      </c>
      <c r="C14" s="21">
        <v>92750000</v>
      </c>
      <c r="D14" s="28">
        <v>80013990</v>
      </c>
      <c r="E14" s="28">
        <v>86085600</v>
      </c>
      <c r="H14" s="4"/>
    </row>
    <row r="15" spans="1:5" ht="21.75" customHeight="1">
      <c r="A15" s="8"/>
      <c r="B15" s="21"/>
      <c r="C15" s="21"/>
      <c r="D15" s="28"/>
      <c r="E15" s="28"/>
    </row>
    <row r="16" spans="1:5" ht="21.75" customHeight="1">
      <c r="A16" s="8" t="s">
        <v>30</v>
      </c>
      <c r="B16" s="21">
        <v>9021528.88</v>
      </c>
      <c r="C16" s="21">
        <v>7684884</v>
      </c>
      <c r="D16" s="28">
        <f>3039550+4914515</f>
        <v>7954065</v>
      </c>
      <c r="E16" s="28">
        <f>3325150+5456017</f>
        <v>8781167</v>
      </c>
    </row>
    <row r="17" spans="1:5" ht="21.75" customHeight="1">
      <c r="A17" s="8" t="s">
        <v>31</v>
      </c>
      <c r="B17" s="21">
        <v>5487128.88</v>
      </c>
      <c r="C17" s="21">
        <v>4288884</v>
      </c>
      <c r="D17" s="21">
        <f>3774811+1059704</f>
        <v>4834515</v>
      </c>
      <c r="E17" s="28">
        <f>4267527+1107690</f>
        <v>5375217</v>
      </c>
    </row>
    <row r="18" spans="1:5" ht="21.75" customHeight="1">
      <c r="A18" s="11"/>
      <c r="B18" s="21"/>
      <c r="C18" s="21"/>
      <c r="D18" s="28"/>
      <c r="E18" s="28"/>
    </row>
    <row r="19" spans="1:5" ht="21.75" customHeight="1">
      <c r="A19" s="11" t="s">
        <v>32</v>
      </c>
      <c r="B19" s="21">
        <v>1000000</v>
      </c>
      <c r="C19" s="21">
        <v>0</v>
      </c>
      <c r="D19" s="21">
        <v>800000</v>
      </c>
      <c r="E19" s="21">
        <v>800000</v>
      </c>
    </row>
    <row r="20" spans="1:5" ht="21.75" customHeight="1">
      <c r="A20" s="8" t="s">
        <v>33</v>
      </c>
      <c r="B20" s="21">
        <f>B13+B16+B19</f>
        <v>146548328.88</v>
      </c>
      <c r="C20" s="21">
        <v>159443884</v>
      </c>
      <c r="D20" s="21">
        <f>D13+D16+D19</f>
        <v>148456515</v>
      </c>
      <c r="E20" s="21">
        <v>159844517</v>
      </c>
    </row>
    <row r="21" spans="1:5" ht="21.75" customHeight="1">
      <c r="A21" s="1"/>
      <c r="B21" s="1"/>
      <c r="C21" s="1"/>
      <c r="D21" s="1"/>
      <c r="E21" s="1"/>
    </row>
    <row r="22" spans="1:5" ht="21.75" customHeight="1">
      <c r="A22" s="1"/>
      <c r="B22" s="4"/>
      <c r="C22" s="4"/>
      <c r="D22" s="29"/>
      <c r="E22" s="30"/>
    </row>
    <row r="23" spans="2:5" ht="18.75">
      <c r="B23" s="4"/>
      <c r="C23" s="4"/>
      <c r="D23" s="4"/>
      <c r="E23" s="4"/>
    </row>
    <row r="24" spans="1:5" ht="30.75" customHeight="1">
      <c r="A24" s="15" t="str">
        <f>'Додаток 1'!A28:E28</f>
        <v xml:space="preserve">¹- показники, визначені в рішенні про місцевий бюджет на 2021 рік, з врахуванням внесених змін до нього</v>
      </c>
      <c r="B24" s="15"/>
      <c r="C24" s="15"/>
      <c r="D24" s="15"/>
      <c r="E24" s="15"/>
    </row>
    <row r="25" spans="1:5" ht="18.75" customHeight="1">
      <c r="A25" s="15" t="str">
        <f>'Додаток 1'!A29:E29</f>
        <v xml:space="preserve">²- показники, визначені в проекті рішення про місцевий бюджет на 2022 рік</v>
      </c>
      <c r="B25" s="15"/>
      <c r="C25" s="15"/>
      <c r="D25" s="15"/>
      <c r="E25" s="15"/>
    </row>
    <row r="26" ht="18.75">
      <c r="A26" s="16" t="str">
        <f>'Додаток 1'!A30</f>
        <v xml:space="preserve">³- індикативні прогнозні показники місцевого бюджету на 2023-2024 роки</v>
      </c>
    </row>
    <row r="27" spans="2:5" ht="18.75">
      <c r="B27" s="4"/>
      <c r="C27" s="4"/>
      <c r="D27" s="4"/>
      <c r="E27" s="4"/>
    </row>
    <row r="28" spans="2:5" ht="18.75">
      <c r="B28" s="29"/>
      <c r="C28" s="29"/>
      <c r="D28" s="29"/>
      <c r="E28" s="29"/>
    </row>
    <row r="31" ht="18.75">
      <c r="C31" s="29"/>
    </row>
    <row r="32" ht="18.75">
      <c r="C32" s="29"/>
    </row>
    <row r="34" spans="4:5" ht="18.75">
      <c r="D34" s="29"/>
      <c r="E34" s="30"/>
    </row>
    <row r="35" spans="4:5" ht="18.75">
      <c r="D35" s="29"/>
      <c r="E35" s="30"/>
    </row>
    <row r="36" spans="4:5" ht="18.75">
      <c r="D36" s="29"/>
      <c r="E36" s="29"/>
    </row>
  </sheetData>
  <mergeCells count="4">
    <mergeCell ref="D1:E1"/>
    <mergeCell ref="A3:E3"/>
    <mergeCell ref="A24:E24"/>
    <mergeCell ref="A25:E25"/>
  </mergeCells>
  <printOptions/>
  <pageMargins left="0.19684999999999997" right="0.19684999999999997" top="0.7874019999999998" bottom="0.19684999999999997" header="0.511811" footer="0.511811"/>
  <pageSetup horizontalDpi="300" verticalDpi="300" orientation="landscape" paperSize="9" scale="85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N25"/>
  <sheetViews>
    <sheetView zoomScale="60" zoomScaleNormal="60" workbookViewId="0" topLeftCell="A1">
      <selection activeCell="K25" sqref="K25"/>
    </sheetView>
  </sheetViews>
  <sheetFormatPr defaultColWidth="9.00390625" defaultRowHeight="15.75" customHeight="1"/>
  <cols>
    <col min="1" max="1" width="13.125" style="31" bestFit="1" customWidth="1"/>
    <col min="2" max="2" width="25.875" style="14" bestFit="1" customWidth="1"/>
    <col min="3" max="3" width="14.00390625" style="32" bestFit="1" customWidth="1"/>
    <col min="4" max="4" width="12.625" style="32" bestFit="1" customWidth="1"/>
    <col min="5" max="6" width="14.00390625" style="32" bestFit="1" customWidth="1"/>
    <col min="7" max="7" width="11.25390625" style="32" bestFit="1" customWidth="1"/>
    <col min="8" max="9" width="14.00390625" style="32" bestFit="1" customWidth="1"/>
    <col min="10" max="10" width="11.25390625" style="32" bestFit="1" customWidth="1"/>
    <col min="11" max="12" width="14.00390625" style="32" bestFit="1" customWidth="1"/>
    <col min="13" max="13" width="11.25390625" style="32" bestFit="1" customWidth="1"/>
    <col min="14" max="14" width="14.00390625" style="32" bestFit="1" customWidth="1"/>
    <col min="15" max="257" width="9.125" style="32" bestFit="1" customWidth="1"/>
  </cols>
  <sheetData>
    <row r="1" spans="13:14" ht="15.75">
      <c r="M1" s="31" t="s">
        <v>34</v>
      </c>
      <c r="N1" s="31"/>
    </row>
    <row r="3" spans="1:8" ht="45.75" customHeight="1">
      <c r="A3" s="33" t="s">
        <v>35</v>
      </c>
      <c r="B3" s="33"/>
      <c r="C3" s="33"/>
      <c r="D3" s="33"/>
      <c r="E3" s="33"/>
      <c r="F3" s="33"/>
      <c r="G3" s="33"/>
      <c r="H3" s="33"/>
    </row>
    <row r="4" ht="15.75">
      <c r="H4" s="34" t="s">
        <v>2</v>
      </c>
    </row>
    <row r="5" spans="1:14" ht="47.25" customHeight="1">
      <c r="A5" s="35" t="s">
        <v>36</v>
      </c>
      <c r="B5" s="35" t="s">
        <v>37</v>
      </c>
      <c r="C5" s="36" t="str">
        <f>'Додаток 1'!B5</f>
        <v xml:space="preserve">2021 рік¹</v>
      </c>
      <c r="D5" s="36"/>
      <c r="E5" s="37"/>
      <c r="F5" s="38" t="s">
        <v>38</v>
      </c>
      <c r="G5" s="36"/>
      <c r="H5" s="37"/>
      <c r="I5" s="38" t="s">
        <v>39</v>
      </c>
      <c r="J5" s="36"/>
      <c r="K5" s="37"/>
      <c r="L5" s="38" t="s">
        <v>40</v>
      </c>
      <c r="M5" s="36"/>
      <c r="N5" s="37"/>
    </row>
    <row r="6" spans="1:14" ht="15.75">
      <c r="A6" s="39"/>
      <c r="B6" s="39"/>
      <c r="C6" s="40" t="s">
        <v>41</v>
      </c>
      <c r="D6" s="40" t="s">
        <v>42</v>
      </c>
      <c r="E6" s="40" t="s">
        <v>43</v>
      </c>
      <c r="F6" s="40" t="s">
        <v>41</v>
      </c>
      <c r="G6" s="40" t="s">
        <v>42</v>
      </c>
      <c r="H6" s="40" t="s">
        <v>43</v>
      </c>
      <c r="I6" s="40" t="s">
        <v>41</v>
      </c>
      <c r="J6" s="40" t="s">
        <v>42</v>
      </c>
      <c r="K6" s="40" t="s">
        <v>43</v>
      </c>
      <c r="L6" s="40" t="s">
        <v>41</v>
      </c>
      <c r="M6" s="40" t="s">
        <v>42</v>
      </c>
      <c r="N6" s="40" t="s">
        <v>43</v>
      </c>
    </row>
    <row r="7" spans="1:14" ht="15.75">
      <c r="A7" s="41" t="s">
        <v>44</v>
      </c>
      <c r="B7" s="42" t="s">
        <v>45</v>
      </c>
      <c r="C7" s="43">
        <v>26185148.02</v>
      </c>
      <c r="D7" s="43">
        <v>1695981.25</v>
      </c>
      <c r="E7" s="43">
        <f aca="true" t="shared" si="0" ref="E7:E16">C7+D7</f>
        <v>27881129.27</v>
      </c>
      <c r="F7" s="43">
        <v>25924382</v>
      </c>
      <c r="G7" s="43">
        <v>0</v>
      </c>
      <c r="H7" s="43">
        <f aca="true" t="shared" si="1" ref="H7:H16">F7+G7</f>
        <v>25924382</v>
      </c>
      <c r="I7" s="44">
        <v>26961218</v>
      </c>
      <c r="J7" s="44">
        <v>79000</v>
      </c>
      <c r="K7" s="44">
        <f aca="true" t="shared" si="2" ref="K7:K16">I7+J7</f>
        <v>27040218</v>
      </c>
      <c r="L7" s="44">
        <v>28397895</v>
      </c>
      <c r="M7" s="44">
        <v>79000</v>
      </c>
      <c r="N7" s="44">
        <f aca="true" t="shared" si="3" ref="N7:N16">L7+M7</f>
        <v>28476895</v>
      </c>
    </row>
    <row r="8" spans="1:14" ht="15.75">
      <c r="A8" s="41" t="s">
        <v>46</v>
      </c>
      <c r="B8" s="42" t="s">
        <v>47</v>
      </c>
      <c r="C8" s="43">
        <v>150168519.81</v>
      </c>
      <c r="D8" s="43">
        <v>5055747.24</v>
      </c>
      <c r="E8" s="43">
        <f t="shared" si="0"/>
        <v>155224267.05</v>
      </c>
      <c r="F8" s="43">
        <v>155652003</v>
      </c>
      <c r="G8" s="43">
        <v>3013654</v>
      </c>
      <c r="H8" s="43">
        <f t="shared" si="1"/>
        <v>158665657</v>
      </c>
      <c r="I8" s="44">
        <v>159389697</v>
      </c>
      <c r="J8" s="44">
        <v>3899486</v>
      </c>
      <c r="K8" s="44">
        <f t="shared" si="2"/>
        <v>163289183</v>
      </c>
      <c r="L8" s="44">
        <v>171462894</v>
      </c>
      <c r="M8" s="44">
        <v>4385321</v>
      </c>
      <c r="N8" s="44">
        <f t="shared" si="3"/>
        <v>175848215</v>
      </c>
    </row>
    <row r="9" spans="1:14" ht="15.75">
      <c r="A9" s="41" t="s">
        <v>48</v>
      </c>
      <c r="B9" s="42" t="s">
        <v>49</v>
      </c>
      <c r="C9" s="43">
        <v>5171400</v>
      </c>
      <c r="D9" s="43">
        <v>240000</v>
      </c>
      <c r="E9" s="43">
        <f t="shared" si="0"/>
        <v>5411400</v>
      </c>
      <c r="F9" s="43">
        <v>3028350</v>
      </c>
      <c r="G9" s="43"/>
      <c r="H9" s="43">
        <f t="shared" si="1"/>
        <v>3028350</v>
      </c>
      <c r="I9" s="44">
        <v>2527499</v>
      </c>
      <c r="J9" s="44">
        <v>0</v>
      </c>
      <c r="K9" s="44">
        <f t="shared" si="2"/>
        <v>2527499</v>
      </c>
      <c r="L9" s="44">
        <v>2653873</v>
      </c>
      <c r="M9" s="44"/>
      <c r="N9" s="44">
        <f t="shared" si="3"/>
        <v>2653873</v>
      </c>
    </row>
    <row r="10" spans="1:14" ht="30">
      <c r="A10" s="41" t="s">
        <v>50</v>
      </c>
      <c r="B10" s="45" t="s">
        <v>51</v>
      </c>
      <c r="C10" s="43">
        <v>13905874</v>
      </c>
      <c r="D10" s="43">
        <v>1683986.59</v>
      </c>
      <c r="E10" s="43">
        <f t="shared" si="0"/>
        <v>15589860.59</v>
      </c>
      <c r="F10" s="43">
        <v>14449216</v>
      </c>
      <c r="G10" s="43">
        <v>912000</v>
      </c>
      <c r="H10" s="43">
        <f t="shared" si="1"/>
        <v>15361216</v>
      </c>
      <c r="I10" s="44">
        <v>14620065</v>
      </c>
      <c r="J10" s="44">
        <v>981336</v>
      </c>
      <c r="K10" s="44">
        <f t="shared" si="2"/>
        <v>15601401</v>
      </c>
      <c r="L10" s="44">
        <v>15349097</v>
      </c>
      <c r="M10" s="44">
        <v>1029353</v>
      </c>
      <c r="N10" s="44">
        <f t="shared" si="3"/>
        <v>16378450</v>
      </c>
    </row>
    <row r="11" spans="1:14" ht="15.75">
      <c r="A11" s="41" t="s">
        <v>52</v>
      </c>
      <c r="B11" s="45" t="s">
        <v>53</v>
      </c>
      <c r="C11" s="43">
        <v>17190211</v>
      </c>
      <c r="D11" s="43">
        <v>791771.57</v>
      </c>
      <c r="E11" s="43">
        <f t="shared" si="0"/>
        <v>17981982.57</v>
      </c>
      <c r="F11" s="43">
        <v>17032674</v>
      </c>
      <c r="G11" s="43">
        <v>238830</v>
      </c>
      <c r="H11" s="43">
        <f t="shared" si="1"/>
        <v>17271504</v>
      </c>
      <c r="I11" s="44">
        <v>15820176</v>
      </c>
      <c r="J11" s="44">
        <v>443700</v>
      </c>
      <c r="K11" s="44">
        <f t="shared" si="2"/>
        <v>16263876</v>
      </c>
      <c r="L11" s="44">
        <v>17133530</v>
      </c>
      <c r="M11" s="44">
        <v>452000</v>
      </c>
      <c r="N11" s="44">
        <f t="shared" si="3"/>
        <v>17585530</v>
      </c>
    </row>
    <row r="12" spans="1:14" ht="15.75">
      <c r="A12" s="41" t="s">
        <v>54</v>
      </c>
      <c r="B12" s="46" t="s">
        <v>55</v>
      </c>
      <c r="C12" s="43">
        <v>2159346</v>
      </c>
      <c r="D12" s="43">
        <v>10255</v>
      </c>
      <c r="E12" s="43">
        <f t="shared" si="0"/>
        <v>2169601</v>
      </c>
      <c r="F12" s="43">
        <v>2641682</v>
      </c>
      <c r="G12" s="43">
        <v>0</v>
      </c>
      <c r="H12" s="43">
        <f t="shared" si="1"/>
        <v>2641682</v>
      </c>
      <c r="I12" s="44">
        <v>3295673</v>
      </c>
      <c r="J12" s="44">
        <v>0</v>
      </c>
      <c r="K12" s="44">
        <f t="shared" si="2"/>
        <v>3295673</v>
      </c>
      <c r="L12" s="44">
        <v>3518066</v>
      </c>
      <c r="M12" s="44">
        <v>0</v>
      </c>
      <c r="N12" s="44">
        <f t="shared" si="3"/>
        <v>3518066</v>
      </c>
    </row>
    <row r="13" spans="1:14" ht="30.75" customHeight="1">
      <c r="A13" s="41" t="s">
        <v>56</v>
      </c>
      <c r="B13" s="42" t="s">
        <v>57</v>
      </c>
      <c r="C13" s="43">
        <v>11948926.98</v>
      </c>
      <c r="D13" s="43">
        <v>2691070.15</v>
      </c>
      <c r="E13" s="43">
        <f t="shared" si="0"/>
        <v>14639997.13</v>
      </c>
      <c r="F13" s="43">
        <v>11251500</v>
      </c>
      <c r="G13" s="43">
        <v>124400</v>
      </c>
      <c r="H13" s="43">
        <f t="shared" si="1"/>
        <v>11375900</v>
      </c>
      <c r="I13" s="44">
        <v>10678649</v>
      </c>
      <c r="J13" s="44">
        <v>130993</v>
      </c>
      <c r="K13" s="44">
        <f t="shared" si="2"/>
        <v>10809642</v>
      </c>
      <c r="L13" s="44">
        <v>11162581</v>
      </c>
      <c r="M13" s="44">
        <v>137543</v>
      </c>
      <c r="N13" s="44">
        <f t="shared" si="3"/>
        <v>11300124</v>
      </c>
    </row>
    <row r="14" spans="1:14" ht="15.75">
      <c r="A14" s="41" t="s">
        <v>58</v>
      </c>
      <c r="B14" s="42" t="s">
        <v>59</v>
      </c>
      <c r="C14" s="43">
        <v>3371575</v>
      </c>
      <c r="D14" s="43">
        <v>6461304</v>
      </c>
      <c r="E14" s="43">
        <f t="shared" si="0"/>
        <v>9832879</v>
      </c>
      <c r="F14" s="43">
        <v>4865000</v>
      </c>
      <c r="G14" s="43">
        <v>0</v>
      </c>
      <c r="H14" s="43">
        <f t="shared" si="1"/>
        <v>4865000</v>
      </c>
      <c r="I14" s="44">
        <v>4706355</v>
      </c>
      <c r="J14" s="44">
        <v>100000</v>
      </c>
      <c r="K14" s="44">
        <f t="shared" si="2"/>
        <v>4806355</v>
      </c>
      <c r="L14" s="44">
        <v>6951553</v>
      </c>
      <c r="M14" s="44">
        <v>100000</v>
      </c>
      <c r="N14" s="44">
        <f t="shared" si="3"/>
        <v>7051553</v>
      </c>
    </row>
    <row r="15" spans="1:14" ht="15.75">
      <c r="A15" s="47" t="s">
        <v>60</v>
      </c>
      <c r="B15" s="46" t="s">
        <v>61</v>
      </c>
      <c r="C15" s="43">
        <v>3383456</v>
      </c>
      <c r="D15" s="43">
        <v>284845.23</v>
      </c>
      <c r="E15" s="43">
        <f t="shared" si="0"/>
        <v>3668301.23</v>
      </c>
      <c r="F15" s="43">
        <v>4953823</v>
      </c>
      <c r="G15" s="43">
        <v>230000</v>
      </c>
      <c r="H15" s="43">
        <f t="shared" si="1"/>
        <v>5183823</v>
      </c>
      <c r="I15" s="44">
        <v>3282868</v>
      </c>
      <c r="J15" s="44">
        <v>230000</v>
      </c>
      <c r="K15" s="44">
        <f t="shared" si="2"/>
        <v>3512868</v>
      </c>
      <c r="L15" s="44">
        <v>3600411</v>
      </c>
      <c r="M15" s="44">
        <v>232300</v>
      </c>
      <c r="N15" s="44">
        <f t="shared" si="3"/>
        <v>3832711</v>
      </c>
    </row>
    <row r="16" spans="1:14" ht="30">
      <c r="A16" s="47" t="s">
        <v>62</v>
      </c>
      <c r="B16" s="46" t="s">
        <v>63</v>
      </c>
      <c r="C16" s="43">
        <v>3442382.46</v>
      </c>
      <c r="D16" s="43">
        <v>0</v>
      </c>
      <c r="E16" s="43">
        <f t="shared" si="0"/>
        <v>3442382.46</v>
      </c>
      <c r="F16" s="43">
        <v>2600000</v>
      </c>
      <c r="G16" s="43">
        <v>0</v>
      </c>
      <c r="H16" s="43">
        <f t="shared" si="1"/>
        <v>2600000</v>
      </c>
      <c r="I16" s="44">
        <v>2700000</v>
      </c>
      <c r="J16" s="44">
        <v>0</v>
      </c>
      <c r="K16" s="44">
        <f t="shared" si="2"/>
        <v>2700000</v>
      </c>
      <c r="L16" s="44">
        <v>2800000</v>
      </c>
      <c r="M16" s="44">
        <v>0</v>
      </c>
      <c r="N16" s="44">
        <f t="shared" si="3"/>
        <v>2800000</v>
      </c>
    </row>
    <row r="17" spans="1:14" ht="15.75">
      <c r="A17" s="48" t="s">
        <v>64</v>
      </c>
      <c r="B17" s="49"/>
      <c r="C17" s="50">
        <f aca="true" t="shared" si="4" ref="C17:N17">SUM(C7:C16)</f>
        <v>236926839.27</v>
      </c>
      <c r="D17" s="50">
        <f t="shared" si="4"/>
        <v>18914961.03</v>
      </c>
      <c r="E17" s="50">
        <f t="shared" si="4"/>
        <v>255841800.3</v>
      </c>
      <c r="F17" s="50">
        <f t="shared" si="4"/>
        <v>242398630</v>
      </c>
      <c r="G17" s="50">
        <f t="shared" si="4"/>
        <v>4518884</v>
      </c>
      <c r="H17" s="50">
        <f t="shared" si="4"/>
        <v>246917514</v>
      </c>
      <c r="I17" s="50">
        <f t="shared" si="4"/>
        <v>243982200</v>
      </c>
      <c r="J17" s="50">
        <f t="shared" si="4"/>
        <v>5864515</v>
      </c>
      <c r="K17" s="50">
        <f t="shared" si="4"/>
        <v>249846715</v>
      </c>
      <c r="L17" s="50">
        <f t="shared" si="4"/>
        <v>263029900</v>
      </c>
      <c r="M17" s="50">
        <f t="shared" si="4"/>
        <v>6415517</v>
      </c>
      <c r="N17" s="50">
        <f t="shared" si="4"/>
        <v>269445417</v>
      </c>
    </row>
    <row r="18" spans="1:8" ht="15.75">
      <c r="A18" s="51" t="str">
        <f>'Додаток 1'!A28:E28</f>
        <v xml:space="preserve">¹- показники, визначені в рішенні про місцевий бюджет на 2021 рік, з врахуванням внесених змін до нього</v>
      </c>
      <c r="B18" s="52"/>
      <c r="C18" s="51"/>
      <c r="D18" s="51"/>
      <c r="E18" s="51"/>
      <c r="F18" s="53"/>
      <c r="G18" s="53"/>
      <c r="H18" s="54"/>
    </row>
    <row r="19" spans="1:8" ht="15.75">
      <c r="A19" s="15" t="str">
        <f>'Додаток 1'!A29:E29</f>
        <v xml:space="preserve">²- показники, визначені в проекті рішення про місцевий бюджет на 2022 рік</v>
      </c>
      <c r="B19" s="15"/>
      <c r="C19" s="15"/>
      <c r="D19" s="15"/>
      <c r="E19" s="15"/>
      <c r="F19" s="15"/>
      <c r="G19" s="15"/>
      <c r="H19" s="15"/>
    </row>
    <row r="20" spans="1:5" ht="15.75">
      <c r="A20" s="16" t="str">
        <f>'Додаток 1'!A30</f>
        <v xml:space="preserve">³- індикативні прогнозні показники місцевого бюджету на 2023-2024 роки</v>
      </c>
      <c r="B20" s="16"/>
      <c r="C20" s="16"/>
      <c r="D20" s="16"/>
      <c r="E20" s="16"/>
    </row>
    <row r="21" spans="3:8" ht="15.75">
      <c r="C21" s="55"/>
      <c r="D21" s="55"/>
      <c r="E21" s="55"/>
      <c r="F21" s="55"/>
      <c r="G21" s="55"/>
      <c r="H21" s="55"/>
    </row>
    <row r="22" spans="3:8" ht="15.75">
      <c r="C22" s="55"/>
      <c r="D22" s="55"/>
      <c r="E22" s="55"/>
      <c r="F22" s="55"/>
      <c r="G22" s="55"/>
      <c r="H22" s="55"/>
    </row>
    <row r="23" spans="3:9" ht="15.75">
      <c r="C23" s="55"/>
      <c r="D23" s="55"/>
      <c r="E23" s="55"/>
      <c r="F23" s="55"/>
      <c r="G23" s="55"/>
      <c r="H23" s="55"/>
      <c r="I23" s="55"/>
    </row>
    <row r="24" spans="3:8" ht="15.75">
      <c r="C24" s="55"/>
      <c r="D24" s="55"/>
      <c r="E24" s="55"/>
      <c r="F24" s="55"/>
      <c r="G24" s="55"/>
      <c r="H24" s="55"/>
    </row>
    <row r="25" spans="3:8" ht="15.75">
      <c r="C25" s="55"/>
      <c r="D25" s="55"/>
      <c r="E25" s="55"/>
      <c r="F25" s="55"/>
      <c r="G25" s="55"/>
      <c r="H25" s="55"/>
    </row>
  </sheetData>
  <mergeCells count="10">
    <mergeCell ref="M1:N1"/>
    <mergeCell ref="A3:H3"/>
    <mergeCell ref="A5:A6"/>
    <mergeCell ref="B5:B6"/>
    <mergeCell ref="C5:E5"/>
    <mergeCell ref="F5:H5"/>
    <mergeCell ref="I5:K5"/>
    <mergeCell ref="L5:N5"/>
    <mergeCell ref="A19:H19"/>
    <mergeCell ref="A20:E20"/>
  </mergeCells>
  <printOptions/>
  <pageMargins left="0.7874019999999998" right="0.3937009999999999" top="0.3937009999999999" bottom="0.3937009999999999" header="0.511811" footer="0.511811"/>
  <pageSetup fitToHeight="1" fitToWidth="1" horizontalDpi="300" verticalDpi="300" orientation="landscape" paperSize="9" scale="69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N19"/>
  <sheetViews>
    <sheetView tabSelected="1" zoomScale="60" zoomScaleNormal="60" workbookViewId="0" topLeftCell="A1">
      <pane xSplit="2" ySplit="4" topLeftCell="C5" activePane="bottomRight" state="frozen"/>
      <selection pane="topLeft" activeCell="J24" sqref="J24"/>
    </sheetView>
  </sheetViews>
  <sheetFormatPr defaultColWidth="9.00390625" defaultRowHeight="15.75" customHeight="1"/>
  <cols>
    <col min="1" max="1" width="13.125" style="31" bestFit="1" customWidth="1"/>
    <col min="2" max="2" width="25.875" style="14" bestFit="1" customWidth="1"/>
    <col min="3" max="3" width="14.00390625" style="32" bestFit="1" customWidth="1"/>
    <col min="4" max="4" width="12.625" style="32" bestFit="1" customWidth="1"/>
    <col min="5" max="6" width="14.00390625" style="32" bestFit="1" customWidth="1"/>
    <col min="7" max="7" width="11.25390625" style="32" bestFit="1" customWidth="1"/>
    <col min="8" max="9" width="14.00390625" style="32" bestFit="1" customWidth="1"/>
    <col min="10" max="10" width="11.25390625" style="32" bestFit="1" customWidth="1"/>
    <col min="11" max="12" width="14.00390625" style="32" bestFit="1" customWidth="1"/>
    <col min="13" max="13" width="11.25390625" style="32" bestFit="1" customWidth="1"/>
    <col min="14" max="14" width="14.00390625" style="32" bestFit="1" customWidth="1"/>
    <col min="15" max="257" width="9.125" style="32" bestFit="1" customWidth="1"/>
  </cols>
  <sheetData>
    <row r="1" spans="13:14" ht="15.75">
      <c r="M1" s="31" t="s">
        <v>65</v>
      </c>
      <c r="N1" s="31"/>
    </row>
    <row r="3" spans="1:8" ht="45.75" customHeight="1">
      <c r="A3" s="33" t="s">
        <v>66</v>
      </c>
      <c r="B3" s="33"/>
      <c r="C3" s="33"/>
      <c r="D3" s="33"/>
      <c r="E3" s="33"/>
      <c r="F3" s="33"/>
      <c r="G3" s="33"/>
      <c r="H3" s="33"/>
    </row>
    <row r="4" ht="15.75">
      <c r="H4" s="34" t="s">
        <v>2</v>
      </c>
    </row>
    <row r="5" spans="1:14" ht="47.25" customHeight="1">
      <c r="A5" s="35" t="s">
        <v>36</v>
      </c>
      <c r="B5" s="35" t="s">
        <v>37</v>
      </c>
      <c r="C5" s="36" t="s">
        <v>67</v>
      </c>
      <c r="D5" s="36"/>
      <c r="E5" s="37"/>
      <c r="F5" s="38" t="s">
        <v>38</v>
      </c>
      <c r="G5" s="36"/>
      <c r="H5" s="37"/>
      <c r="I5" s="38" t="s">
        <v>39</v>
      </c>
      <c r="J5" s="36"/>
      <c r="K5" s="37"/>
      <c r="L5" s="40" t="s">
        <v>40</v>
      </c>
      <c r="M5" s="40"/>
      <c r="N5" s="40"/>
    </row>
    <row r="6" spans="1:14" ht="15.75">
      <c r="A6" s="39"/>
      <c r="B6" s="39"/>
      <c r="C6" s="40" t="s">
        <v>41</v>
      </c>
      <c r="D6" s="40" t="s">
        <v>42</v>
      </c>
      <c r="E6" s="40" t="s">
        <v>43</v>
      </c>
      <c r="F6" s="40" t="s">
        <v>41</v>
      </c>
      <c r="G6" s="40" t="s">
        <v>42</v>
      </c>
      <c r="H6" s="40" t="s">
        <v>43</v>
      </c>
      <c r="I6" s="40" t="s">
        <v>41</v>
      </c>
      <c r="J6" s="40" t="s">
        <v>42</v>
      </c>
      <c r="K6" s="40" t="s">
        <v>43</v>
      </c>
      <c r="L6" s="40" t="s">
        <v>41</v>
      </c>
      <c r="M6" s="40" t="s">
        <v>42</v>
      </c>
      <c r="N6" s="40" t="s">
        <v>43</v>
      </c>
    </row>
    <row r="7" spans="1:14" ht="15.75">
      <c r="A7" s="41" t="s">
        <v>68</v>
      </c>
      <c r="B7" s="42" t="s">
        <v>69</v>
      </c>
      <c r="C7" s="44">
        <v>61969740</v>
      </c>
      <c r="D7" s="44">
        <v>12700237.22</v>
      </c>
      <c r="E7" s="44">
        <f aca="true" t="shared" si="0" ref="E7:E9">C7+D7</f>
        <v>74669977.22</v>
      </c>
      <c r="F7" s="44">
        <v>60111889</v>
      </c>
      <c r="G7" s="44">
        <v>1266400</v>
      </c>
      <c r="H7" s="44">
        <f aca="true" t="shared" si="1" ref="H7:H9">F7+G7</f>
        <v>61378289</v>
      </c>
      <c r="I7" s="44">
        <v>59611900</v>
      </c>
      <c r="J7" s="44">
        <v>1521329</v>
      </c>
      <c r="K7" s="44">
        <f aca="true" t="shared" si="2" ref="K7:K9">I7+J7</f>
        <v>61133229</v>
      </c>
      <c r="L7" s="44">
        <v>64550400</v>
      </c>
      <c r="M7" s="44">
        <v>1578196</v>
      </c>
      <c r="N7" s="44">
        <f aca="true" t="shared" si="3" ref="N7:N9">L7+M7</f>
        <v>66128596</v>
      </c>
    </row>
    <row r="8" spans="1:14" ht="30">
      <c r="A8" s="41" t="s">
        <v>70</v>
      </c>
      <c r="B8" s="42" t="s">
        <v>71</v>
      </c>
      <c r="C8" s="44">
        <v>152328905.81</v>
      </c>
      <c r="D8" s="44">
        <v>5122952.24</v>
      </c>
      <c r="E8" s="44">
        <f t="shared" si="0"/>
        <v>157451858.05</v>
      </c>
      <c r="F8" s="44">
        <v>159214037</v>
      </c>
      <c r="G8" s="44">
        <v>3013654</v>
      </c>
      <c r="H8" s="44">
        <f t="shared" si="1"/>
        <v>162227691</v>
      </c>
      <c r="I8" s="44">
        <v>162966300</v>
      </c>
      <c r="J8" s="44">
        <v>3899486</v>
      </c>
      <c r="K8" s="44">
        <f t="shared" si="2"/>
        <v>166865786</v>
      </c>
      <c r="L8" s="44">
        <v>175298700</v>
      </c>
      <c r="M8" s="44">
        <v>4385321</v>
      </c>
      <c r="N8" s="44">
        <f t="shared" si="3"/>
        <v>179684021</v>
      </c>
    </row>
    <row r="9" spans="1:14" ht="30">
      <c r="A9" s="41" t="s">
        <v>72</v>
      </c>
      <c r="B9" s="42" t="s">
        <v>73</v>
      </c>
      <c r="C9" s="44">
        <v>17969111</v>
      </c>
      <c r="D9" s="44">
        <v>1091771.57</v>
      </c>
      <c r="E9" s="44">
        <f t="shared" si="0"/>
        <v>19060882.57</v>
      </c>
      <c r="F9" s="44">
        <v>17953874</v>
      </c>
      <c r="G9" s="44">
        <v>238830</v>
      </c>
      <c r="H9" s="44">
        <f t="shared" si="1"/>
        <v>18192704</v>
      </c>
      <c r="I9" s="44">
        <v>16816000</v>
      </c>
      <c r="J9" s="44">
        <v>443700</v>
      </c>
      <c r="K9" s="44">
        <f t="shared" si="2"/>
        <v>17259700</v>
      </c>
      <c r="L9" s="44">
        <v>18212000</v>
      </c>
      <c r="M9" s="44">
        <v>452000</v>
      </c>
      <c r="N9" s="44">
        <f t="shared" si="3"/>
        <v>18664000</v>
      </c>
    </row>
    <row r="10" spans="1:14" ht="30">
      <c r="A10" s="41" t="s">
        <v>74</v>
      </c>
      <c r="B10" s="42" t="s">
        <v>75</v>
      </c>
      <c r="C10" s="44">
        <v>4659082.46</v>
      </c>
      <c r="D10" s="44">
        <v>0</v>
      </c>
      <c r="E10" s="44">
        <f>C10+D10</f>
        <v>4659082.46</v>
      </c>
      <c r="F10" s="44">
        <v>5118830</v>
      </c>
      <c r="G10" s="44">
        <v>0</v>
      </c>
      <c r="H10" s="44">
        <f>F10+G10</f>
        <v>5118830</v>
      </c>
      <c r="I10" s="44">
        <v>4588000</v>
      </c>
      <c r="J10" s="44">
        <v>0</v>
      </c>
      <c r="K10" s="44">
        <f>I10+J10</f>
        <v>4588000</v>
      </c>
      <c r="L10" s="44">
        <v>4968800</v>
      </c>
      <c r="M10" s="44">
        <v>0</v>
      </c>
      <c r="N10" s="44">
        <f>L10+M10</f>
        <v>4968800</v>
      </c>
    </row>
    <row r="11" spans="1:14" ht="15.75">
      <c r="A11" s="56" t="s">
        <v>76</v>
      </c>
      <c r="B11" s="57" t="s">
        <v>77</v>
      </c>
      <c r="C11" s="50">
        <f>C7+C8+C9+C10</f>
        <v>236926839.27</v>
      </c>
      <c r="D11" s="50">
        <f aca="true" t="shared" si="4" ref="D11:N11">D7+D8+D9+D10</f>
        <v>18914961.03</v>
      </c>
      <c r="E11" s="50">
        <f t="shared" si="4"/>
        <v>255841800.3</v>
      </c>
      <c r="F11" s="50">
        <f t="shared" si="4"/>
        <v>242398630</v>
      </c>
      <c r="G11" s="50">
        <f t="shared" si="4"/>
        <v>4518884</v>
      </c>
      <c r="H11" s="50">
        <f t="shared" si="4"/>
        <v>246917514</v>
      </c>
      <c r="I11" s="50">
        <f t="shared" si="4"/>
        <v>243982200</v>
      </c>
      <c r="J11" s="50">
        <f t="shared" si="4"/>
        <v>5864515</v>
      </c>
      <c r="K11" s="50">
        <f t="shared" si="4"/>
        <v>249846715</v>
      </c>
      <c r="L11" s="50">
        <f t="shared" si="4"/>
        <v>263029900</v>
      </c>
      <c r="M11" s="50">
        <f t="shared" si="4"/>
        <v>6415517</v>
      </c>
      <c r="N11" s="50">
        <f t="shared" si="4"/>
        <v>269445417</v>
      </c>
    </row>
    <row r="12" spans="1:8" ht="15.75">
      <c r="A12" s="51" t="str">
        <f>'Додаток 1'!A28:E28</f>
        <v xml:space="preserve">¹- показники, визначені в рішенні про місцевий бюджет на 2021 рік, з врахуванням внесених змін до нього</v>
      </c>
      <c r="B12" s="52"/>
      <c r="C12" s="51"/>
      <c r="D12" s="51"/>
      <c r="E12" s="51"/>
      <c r="F12" s="53"/>
      <c r="G12" s="53"/>
      <c r="H12" s="54"/>
    </row>
    <row r="13" spans="1:8" ht="15.75">
      <c r="A13" s="15" t="str">
        <f>'Додаток 1'!A29:E29</f>
        <v xml:space="preserve">²- показники, визначені в проекті рішення про місцевий бюджет на 2022 рік</v>
      </c>
      <c r="B13" s="15"/>
      <c r="C13" s="15"/>
      <c r="D13" s="15"/>
      <c r="E13" s="15"/>
      <c r="F13" s="15"/>
      <c r="G13" s="15"/>
      <c r="H13" s="15"/>
    </row>
    <row r="14" spans="1:5" ht="15.75">
      <c r="A14" s="16" t="str">
        <f>'Додаток 1'!A30</f>
        <v xml:space="preserve">³- індикативні прогнозні показники місцевого бюджету на 2023-2024 роки</v>
      </c>
      <c r="B14" s="16"/>
      <c r="C14" s="16"/>
      <c r="D14" s="16"/>
      <c r="E14" s="16"/>
    </row>
    <row r="15" spans="2:8" ht="51.75" customHeight="1">
      <c r="B15" s="14" t="s">
        <v>78</v>
      </c>
      <c r="C15" s="55"/>
      <c r="D15" s="55"/>
      <c r="E15" s="55"/>
      <c r="F15" s="55"/>
      <c r="G15" s="55"/>
      <c r="H15" s="55" t="s">
        <v>79</v>
      </c>
    </row>
    <row r="16" spans="3:8" ht="15.75">
      <c r="C16" s="55"/>
      <c r="D16" s="55"/>
      <c r="E16" s="55"/>
      <c r="F16" s="55"/>
      <c r="G16" s="55"/>
      <c r="H16" s="55"/>
    </row>
    <row r="17" spans="3:8" ht="15.75">
      <c r="C17" s="55"/>
      <c r="D17" s="55"/>
      <c r="E17" s="55"/>
      <c r="F17" s="55"/>
      <c r="G17" s="55"/>
      <c r="H17" s="55"/>
    </row>
    <row r="18" spans="3:8" ht="15.75">
      <c r="C18" s="55"/>
      <c r="D18" s="55"/>
      <c r="E18" s="55"/>
      <c r="F18" s="55"/>
      <c r="G18" s="55"/>
      <c r="H18" s="55"/>
    </row>
    <row r="19" spans="3:8" ht="15.75">
      <c r="C19" s="55"/>
      <c r="D19" s="55"/>
      <c r="E19" s="55"/>
      <c r="F19" s="55"/>
      <c r="G19" s="55"/>
      <c r="H19" s="55"/>
    </row>
  </sheetData>
  <mergeCells count="10">
    <mergeCell ref="M1:N1"/>
    <mergeCell ref="A3:H3"/>
    <mergeCell ref="A5:A6"/>
    <mergeCell ref="B5:B6"/>
    <mergeCell ref="C5:E5"/>
    <mergeCell ref="F5:H5"/>
    <mergeCell ref="I5:K5"/>
    <mergeCell ref="L5:N5"/>
    <mergeCell ref="A13:H13"/>
    <mergeCell ref="A14:E14"/>
  </mergeCells>
  <printOptions/>
  <pageMargins left="0.7874019999999998" right="0.19684999999999997" top="0.7874019999999998" bottom="0.3937009999999999" header="0.511811" footer="0.511811"/>
  <pageSetup fitToHeight="0" fitToWidth="1" horizontalDpi="300" verticalDpi="300" orientation="landscape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ПРИМАКОВ Геннадій Анатолійович</cp:lastModifiedBy>
  <dcterms:modified xsi:type="dcterms:W3CDTF">2021-12-23T19:31:46Z</dcterms:modified>
  <cp:category/>
  <cp:version/>
  <cp:contentType/>
  <cp:contentStatus/>
  <cp:revision>2</cp:revision>
</cp:coreProperties>
</file>