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виконком 28 вересня 2021 року\рішення\"/>
    </mc:Choice>
  </mc:AlternateContent>
  <xr:revisionPtr revIDLastSave="0" documentId="10_ncr:8100000_{1424FF2C-9416-4E10-9C31-BF0B53D42B1E}" xr6:coauthVersionLast="34" xr6:coauthVersionMax="47" xr10:uidLastSave="{00000000-0000-0000-0000-000000000000}"/>
  <bookViews>
    <workbookView xWindow="0" yWindow="0" windowWidth="23040" windowHeight="8496" xr2:uid="{C6BDE488-44A8-42B6-947C-D66DD5374420}"/>
  </bookViews>
  <sheets>
    <sheet name="Аркуш1" sheetId="1" r:id="rId1"/>
  </sheets>
  <externalReferences>
    <externalReference r:id="rId2"/>
  </externalReferences>
  <definedNames>
    <definedName name="_xlnm.Print_Area" localSheetId="0">Аркуш1!$A$1:$R$97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1" i="1" l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F79" i="1"/>
  <c r="F77" i="1"/>
  <c r="F75" i="1"/>
  <c r="F73" i="1"/>
  <c r="R72" i="1"/>
  <c r="R78" i="1" s="1"/>
  <c r="Q72" i="1"/>
  <c r="Q80" i="1" s="1"/>
  <c r="P72" i="1"/>
  <c r="P80" i="1" s="1"/>
  <c r="O72" i="1"/>
  <c r="O80" i="1" s="1"/>
  <c r="N72" i="1"/>
  <c r="N80" i="1" s="1"/>
  <c r="M72" i="1"/>
  <c r="M80" i="1" s="1"/>
  <c r="L72" i="1"/>
  <c r="L80" i="1" s="1"/>
  <c r="K72" i="1"/>
  <c r="K80" i="1" s="1"/>
  <c r="J72" i="1"/>
  <c r="J80" i="1" s="1"/>
  <c r="I72" i="1"/>
  <c r="I80" i="1" s="1"/>
  <c r="H72" i="1"/>
  <c r="H80" i="1" s="1"/>
  <c r="G72" i="1"/>
  <c r="G80" i="1" s="1"/>
  <c r="F72" i="1"/>
  <c r="F78" i="1" s="1"/>
  <c r="E72" i="1"/>
  <c r="E80" i="1" s="1"/>
  <c r="D72" i="1"/>
  <c r="D80" i="1" s="1"/>
  <c r="F71" i="1"/>
  <c r="F70" i="1"/>
  <c r="F69" i="1"/>
  <c r="F68" i="1"/>
  <c r="F67" i="1"/>
  <c r="R66" i="1"/>
  <c r="R65" i="1" s="1"/>
  <c r="Q66" i="1"/>
  <c r="P66" i="1"/>
  <c r="O66" i="1"/>
  <c r="N66" i="1"/>
  <c r="N65" i="1" s="1"/>
  <c r="M66" i="1"/>
  <c r="L66" i="1"/>
  <c r="K66" i="1"/>
  <c r="J66" i="1"/>
  <c r="J65" i="1" s="1"/>
  <c r="I66" i="1"/>
  <c r="H66" i="1"/>
  <c r="G66" i="1"/>
  <c r="F66" i="1"/>
  <c r="F65" i="1" s="1"/>
  <c r="E66" i="1"/>
  <c r="D66" i="1"/>
  <c r="Q65" i="1"/>
  <c r="P65" i="1"/>
  <c r="O65" i="1"/>
  <c r="M65" i="1"/>
  <c r="L65" i="1"/>
  <c r="K65" i="1"/>
  <c r="I65" i="1"/>
  <c r="H65" i="1"/>
  <c r="G65" i="1"/>
  <c r="E65" i="1"/>
  <c r="D65" i="1"/>
  <c r="F64" i="1"/>
  <c r="F63" i="1"/>
  <c r="F62" i="1"/>
  <c r="F58" i="1" s="1"/>
  <c r="F59" i="1" s="1"/>
  <c r="F61" i="1"/>
  <c r="F60" i="1"/>
  <c r="R58" i="1"/>
  <c r="R59" i="1" s="1"/>
  <c r="Q58" i="1"/>
  <c r="P58" i="1"/>
  <c r="P59" i="1" s="1"/>
  <c r="O58" i="1"/>
  <c r="O59" i="1" s="1"/>
  <c r="N58" i="1"/>
  <c r="N59" i="1" s="1"/>
  <c r="M58" i="1"/>
  <c r="L58" i="1"/>
  <c r="L59" i="1" s="1"/>
  <c r="K58" i="1"/>
  <c r="K59" i="1" s="1"/>
  <c r="J58" i="1"/>
  <c r="J59" i="1" s="1"/>
  <c r="I58" i="1"/>
  <c r="H58" i="1"/>
  <c r="H59" i="1" s="1"/>
  <c r="G58" i="1"/>
  <c r="G59" i="1" s="1"/>
  <c r="E58" i="1"/>
  <c r="D58" i="1"/>
  <c r="D59" i="1" s="1"/>
  <c r="F57" i="1"/>
  <c r="F56" i="1"/>
  <c r="F55" i="1"/>
  <c r="F54" i="1"/>
  <c r="O53" i="1"/>
  <c r="K53" i="1"/>
  <c r="G53" i="1"/>
  <c r="R52" i="1"/>
  <c r="R53" i="1" s="1"/>
  <c r="Q52" i="1"/>
  <c r="Q53" i="1" s="1"/>
  <c r="P52" i="1"/>
  <c r="P53" i="1" s="1"/>
  <c r="O52" i="1"/>
  <c r="N52" i="1"/>
  <c r="N53" i="1" s="1"/>
  <c r="M52" i="1"/>
  <c r="M53" i="1" s="1"/>
  <c r="L52" i="1"/>
  <c r="L53" i="1" s="1"/>
  <c r="K52" i="1"/>
  <c r="J52" i="1"/>
  <c r="J53" i="1" s="1"/>
  <c r="I52" i="1"/>
  <c r="I53" i="1" s="1"/>
  <c r="H52" i="1"/>
  <c r="H53" i="1" s="1"/>
  <c r="G52" i="1"/>
  <c r="F52" i="1"/>
  <c r="F53" i="1" s="1"/>
  <c r="E52" i="1"/>
  <c r="E53" i="1" s="1"/>
  <c r="D52" i="1"/>
  <c r="D53" i="1" s="1"/>
  <c r="R51" i="1"/>
  <c r="Q51" i="1"/>
  <c r="P51" i="1"/>
  <c r="O51" i="1"/>
  <c r="N51" i="1"/>
  <c r="M51" i="1"/>
  <c r="L51" i="1"/>
  <c r="K51" i="1"/>
  <c r="J51" i="1"/>
  <c r="I51" i="1"/>
  <c r="F51" i="1" s="1"/>
  <c r="H51" i="1"/>
  <c r="G51" i="1"/>
  <c r="E51" i="1"/>
  <c r="D51" i="1"/>
  <c r="R50" i="1"/>
  <c r="Q50" i="1"/>
  <c r="P50" i="1"/>
  <c r="P45" i="1" s="1"/>
  <c r="O50" i="1"/>
  <c r="N50" i="1"/>
  <c r="M50" i="1"/>
  <c r="L50" i="1"/>
  <c r="L45" i="1" s="1"/>
  <c r="K50" i="1"/>
  <c r="J50" i="1"/>
  <c r="I50" i="1"/>
  <c r="H50" i="1"/>
  <c r="H45" i="1" s="1"/>
  <c r="G50" i="1"/>
  <c r="F50" i="1" s="1"/>
  <c r="E50" i="1"/>
  <c r="D50" i="1"/>
  <c r="D45" i="1" s="1"/>
  <c r="R49" i="1"/>
  <c r="Q49" i="1"/>
  <c r="P49" i="1"/>
  <c r="O49" i="1"/>
  <c r="N49" i="1"/>
  <c r="M49" i="1"/>
  <c r="L49" i="1"/>
  <c r="K49" i="1"/>
  <c r="J49" i="1"/>
  <c r="I49" i="1"/>
  <c r="H49" i="1"/>
  <c r="G49" i="1"/>
  <c r="F49" i="1" s="1"/>
  <c r="E49" i="1"/>
  <c r="D49" i="1"/>
  <c r="R48" i="1"/>
  <c r="R45" i="1" s="1"/>
  <c r="Q48" i="1"/>
  <c r="P48" i="1"/>
  <c r="O48" i="1"/>
  <c r="N48" i="1"/>
  <c r="N45" i="1" s="1"/>
  <c r="M48" i="1"/>
  <c r="L48" i="1"/>
  <c r="K48" i="1"/>
  <c r="J48" i="1"/>
  <c r="J45" i="1" s="1"/>
  <c r="I48" i="1"/>
  <c r="H48" i="1"/>
  <c r="G48" i="1"/>
  <c r="F48" i="1"/>
  <c r="E48" i="1"/>
  <c r="D48" i="1"/>
  <c r="R47" i="1"/>
  <c r="Q47" i="1"/>
  <c r="Q45" i="1" s="1"/>
  <c r="P47" i="1"/>
  <c r="O47" i="1"/>
  <c r="N47" i="1"/>
  <c r="M47" i="1"/>
  <c r="M45" i="1" s="1"/>
  <c r="L47" i="1"/>
  <c r="K47" i="1"/>
  <c r="J47" i="1"/>
  <c r="I47" i="1"/>
  <c r="I45" i="1" s="1"/>
  <c r="H47" i="1"/>
  <c r="G47" i="1"/>
  <c r="E47" i="1"/>
  <c r="E45" i="1" s="1"/>
  <c r="D47" i="1"/>
  <c r="O45" i="1"/>
  <c r="K45" i="1"/>
  <c r="G45" i="1"/>
  <c r="F42" i="1"/>
  <c r="F41" i="1"/>
  <c r="F40" i="1"/>
  <c r="F37" i="1" s="1"/>
  <c r="F39" i="1"/>
  <c r="F38" i="1"/>
  <c r="R37" i="1"/>
  <c r="Q37" i="1"/>
  <c r="Q59" i="1" s="1"/>
  <c r="P37" i="1"/>
  <c r="O37" i="1"/>
  <c r="N37" i="1"/>
  <c r="M37" i="1"/>
  <c r="M59" i="1" s="1"/>
  <c r="L37" i="1"/>
  <c r="K37" i="1"/>
  <c r="J37" i="1"/>
  <c r="I37" i="1"/>
  <c r="I59" i="1" s="1"/>
  <c r="H37" i="1"/>
  <c r="G37" i="1"/>
  <c r="E37" i="1"/>
  <c r="E59" i="1" s="1"/>
  <c r="D37" i="1"/>
  <c r="F30" i="1"/>
  <c r="F29" i="1"/>
  <c r="F28" i="1"/>
  <c r="F27" i="1"/>
  <c r="F26" i="1"/>
  <c r="F25" i="1" s="1"/>
  <c r="F24" i="1" s="1"/>
  <c r="R25" i="1"/>
  <c r="Q25" i="1"/>
  <c r="Q24" i="1" s="1"/>
  <c r="Q36" i="1" s="1"/>
  <c r="P25" i="1"/>
  <c r="P24" i="1" s="1"/>
  <c r="P36" i="1" s="1"/>
  <c r="O25" i="1"/>
  <c r="N25" i="1"/>
  <c r="M25" i="1"/>
  <c r="M24" i="1" s="1"/>
  <c r="M36" i="1" s="1"/>
  <c r="L25" i="1"/>
  <c r="L24" i="1" s="1"/>
  <c r="L36" i="1" s="1"/>
  <c r="K25" i="1"/>
  <c r="J25" i="1"/>
  <c r="I25" i="1"/>
  <c r="I24" i="1" s="1"/>
  <c r="I36" i="1" s="1"/>
  <c r="H25" i="1"/>
  <c r="H24" i="1" s="1"/>
  <c r="G25" i="1"/>
  <c r="E25" i="1"/>
  <c r="E24" i="1" s="1"/>
  <c r="E36" i="1" s="1"/>
  <c r="D25" i="1"/>
  <c r="D24" i="1" s="1"/>
  <c r="R24" i="1"/>
  <c r="R36" i="1" s="1"/>
  <c r="O24" i="1"/>
  <c r="N24" i="1"/>
  <c r="N36" i="1" s="1"/>
  <c r="K24" i="1"/>
  <c r="J24" i="1"/>
  <c r="J36" i="1" s="1"/>
  <c r="G24" i="1"/>
  <c r="F23" i="1"/>
  <c r="F22" i="1"/>
  <c r="F21" i="1"/>
  <c r="F20" i="1"/>
  <c r="F19" i="1"/>
  <c r="F18" i="1" s="1"/>
  <c r="R18" i="1"/>
  <c r="Q18" i="1"/>
  <c r="P18" i="1"/>
  <c r="O18" i="1"/>
  <c r="N18" i="1"/>
  <c r="M18" i="1"/>
  <c r="L18" i="1"/>
  <c r="K18" i="1"/>
  <c r="J18" i="1"/>
  <c r="I18" i="1"/>
  <c r="H18" i="1"/>
  <c r="G18" i="1"/>
  <c r="E18" i="1"/>
  <c r="D18" i="1"/>
  <c r="F17" i="1"/>
  <c r="F16" i="1"/>
  <c r="F15" i="1"/>
  <c r="F14" i="1"/>
  <c r="F13" i="1"/>
  <c r="F12" i="1" s="1"/>
  <c r="F11" i="1" s="1"/>
  <c r="R12" i="1"/>
  <c r="Q12" i="1"/>
  <c r="P12" i="1"/>
  <c r="O12" i="1"/>
  <c r="O11" i="1" s="1"/>
  <c r="N12" i="1"/>
  <c r="M12" i="1"/>
  <c r="L12" i="1"/>
  <c r="K12" i="1"/>
  <c r="K11" i="1" s="1"/>
  <c r="J12" i="1"/>
  <c r="I12" i="1"/>
  <c r="H12" i="1"/>
  <c r="H11" i="1" s="1"/>
  <c r="G12" i="1"/>
  <c r="G11" i="1" s="1"/>
  <c r="E12" i="1"/>
  <c r="D12" i="1"/>
  <c r="D11" i="1" s="1"/>
  <c r="R11" i="1"/>
  <c r="Q11" i="1"/>
  <c r="P11" i="1"/>
  <c r="N11" i="1"/>
  <c r="M11" i="1"/>
  <c r="L11" i="1"/>
  <c r="J11" i="1"/>
  <c r="I11" i="1"/>
  <c r="E11" i="1"/>
  <c r="E7" i="1"/>
  <c r="D7" i="1"/>
  <c r="C4" i="1"/>
  <c r="B3" i="1"/>
  <c r="G36" i="1" l="1"/>
  <c r="O36" i="1"/>
  <c r="E43" i="1"/>
  <c r="E44" i="1" s="1"/>
  <c r="E46" i="1"/>
  <c r="H36" i="1"/>
  <c r="K46" i="1"/>
  <c r="L43" i="1"/>
  <c r="L44" i="1" s="1"/>
  <c r="L46" i="1"/>
  <c r="D36" i="1"/>
  <c r="O46" i="1"/>
  <c r="D43" i="1"/>
  <c r="D44" i="1" s="1"/>
  <c r="D46" i="1"/>
  <c r="F36" i="1"/>
  <c r="G46" i="1"/>
  <c r="H43" i="1"/>
  <c r="H44" i="1" s="1"/>
  <c r="H46" i="1"/>
  <c r="P43" i="1"/>
  <c r="P44" i="1" s="1"/>
  <c r="P46" i="1"/>
  <c r="K36" i="1"/>
  <c r="I46" i="1"/>
  <c r="I43" i="1"/>
  <c r="I44" i="1" s="1"/>
  <c r="M43" i="1"/>
  <c r="M44" i="1" s="1"/>
  <c r="M46" i="1"/>
  <c r="Q43" i="1"/>
  <c r="Q44" i="1" s="1"/>
  <c r="Q46" i="1"/>
  <c r="J46" i="1"/>
  <c r="J43" i="1"/>
  <c r="J44" i="1" s="1"/>
  <c r="N46" i="1"/>
  <c r="N43" i="1"/>
  <c r="N44" i="1" s="1"/>
  <c r="R46" i="1"/>
  <c r="R43" i="1"/>
  <c r="R44" i="1" s="1"/>
  <c r="J74" i="1"/>
  <c r="R74" i="1"/>
  <c r="R76" i="1"/>
  <c r="J78" i="1"/>
  <c r="N78" i="1"/>
  <c r="F80" i="1"/>
  <c r="R80" i="1"/>
  <c r="F47" i="1"/>
  <c r="F45" i="1" s="1"/>
  <c r="G74" i="1"/>
  <c r="K74" i="1"/>
  <c r="O74" i="1"/>
  <c r="G76" i="1"/>
  <c r="K76" i="1"/>
  <c r="O76" i="1"/>
  <c r="G78" i="1"/>
  <c r="K78" i="1"/>
  <c r="O78" i="1"/>
  <c r="J76" i="1"/>
  <c r="G43" i="1"/>
  <c r="G44" i="1" s="1"/>
  <c r="K43" i="1"/>
  <c r="K44" i="1" s="1"/>
  <c r="O43" i="1"/>
  <c r="O44" i="1" s="1"/>
  <c r="D74" i="1"/>
  <c r="H74" i="1"/>
  <c r="L74" i="1"/>
  <c r="P74" i="1"/>
  <c r="D76" i="1"/>
  <c r="H76" i="1"/>
  <c r="L76" i="1"/>
  <c r="P76" i="1"/>
  <c r="D78" i="1"/>
  <c r="H78" i="1"/>
  <c r="L78" i="1"/>
  <c r="P78" i="1"/>
  <c r="F74" i="1"/>
  <c r="N74" i="1"/>
  <c r="F76" i="1"/>
  <c r="N76" i="1"/>
  <c r="E74" i="1"/>
  <c r="I74" i="1"/>
  <c r="M74" i="1"/>
  <c r="Q74" i="1"/>
  <c r="E76" i="1"/>
  <c r="I76" i="1"/>
  <c r="M76" i="1"/>
  <c r="Q76" i="1"/>
  <c r="E78" i="1"/>
  <c r="I78" i="1"/>
  <c r="M78" i="1"/>
  <c r="Q78" i="1"/>
  <c r="F46" i="1" l="1"/>
  <c r="F43" i="1"/>
  <c r="F44" i="1" s="1"/>
</calcChain>
</file>

<file path=xl/sharedStrings.xml><?xml version="1.0" encoding="utf-8"?>
<sst xmlns="http://schemas.openxmlformats.org/spreadsheetml/2006/main" count="267" uniqueCount="126">
  <si>
    <t xml:space="preserve">ПОГОДЖЕНО
</t>
  </si>
  <si>
    <t>М.П.</t>
  </si>
  <si>
    <t>(найменування ліцензіата)</t>
  </si>
  <si>
    <t>№ з/п</t>
  </si>
  <si>
    <t>Показники</t>
  </si>
  <si>
    <t>Одиниці виміру</t>
  </si>
  <si>
    <t>Річний план</t>
  </si>
  <si>
    <t>У тому числі за місяць</t>
  </si>
  <si>
    <t>січень</t>
  </si>
  <si>
    <t>лютий</t>
  </si>
  <si>
    <t>березень</t>
  </si>
  <si>
    <t>квітень</t>
  </si>
  <si>
    <t xml:space="preserve">  травень</t>
  </si>
  <si>
    <t xml:space="preserve">   червень</t>
  </si>
  <si>
    <t xml:space="preserve">  липень</t>
  </si>
  <si>
    <t xml:space="preserve">  серпень</t>
  </si>
  <si>
    <t>вересень</t>
  </si>
  <si>
    <t>жовтень</t>
  </si>
  <si>
    <t>листопад</t>
  </si>
  <si>
    <t>грудень</t>
  </si>
  <si>
    <t>план</t>
  </si>
  <si>
    <t>Відпуск теплової енергії з колекторів власних генеруючих джерел, усього, у тому числі:</t>
  </si>
  <si>
    <t>Гкал</t>
  </si>
  <si>
    <t>1.1</t>
  </si>
  <si>
    <t>ТЕЦ, ТЕС, АЕС, когенераційні установки та установки з використанням альтернативних джерел енергії, усього, у тому числі на потреби:</t>
  </si>
  <si>
    <t>1.1.1</t>
  </si>
  <si>
    <t>населення</t>
  </si>
  <si>
    <t>1.1.2</t>
  </si>
  <si>
    <t>бюджетних установ</t>
  </si>
  <si>
    <t>1.1.3</t>
  </si>
  <si>
    <t>інших споживачів</t>
  </si>
  <si>
    <t>1.1.4</t>
  </si>
  <si>
    <t>релігійних організацій</t>
  </si>
  <si>
    <t>1.1.5</t>
  </si>
  <si>
    <t>господарські потреби ліцензованої діяльності ліцензіата</t>
  </si>
  <si>
    <t xml:space="preserve"> 1.2</t>
  </si>
  <si>
    <t>котельні, усього, у тому числі на потреби:</t>
  </si>
  <si>
    <t xml:space="preserve"> 1.2.1</t>
  </si>
  <si>
    <t xml:space="preserve"> 1.2.2</t>
  </si>
  <si>
    <t xml:space="preserve"> 1.2.3</t>
  </si>
  <si>
    <t xml:space="preserve"> 1.2.4</t>
  </si>
  <si>
    <t xml:space="preserve"> 1.2.5</t>
  </si>
  <si>
    <t>Надходження в мережу ліцензіата теплової енергії, яка вироблена іншими виробниками, усього, у тому числі:</t>
  </si>
  <si>
    <t>2.1</t>
  </si>
  <si>
    <t>покупна теплова енергія (розшифрувати за назвами виробників), усього,  у тому числі на потреби:</t>
  </si>
  <si>
    <t>2.1.1</t>
  </si>
  <si>
    <t>2.1.2</t>
  </si>
  <si>
    <t>2.1.3</t>
  </si>
  <si>
    <t>2.1.4</t>
  </si>
  <si>
    <t>2.1.5</t>
  </si>
  <si>
    <t xml:space="preserve"> 2.2</t>
  </si>
  <si>
    <t>теплова енергія інших власників для транспортування мережами ліцензіата (розшифрувати за   власниками), усього,  у тому числі на потреби:</t>
  </si>
  <si>
    <t xml:space="preserve"> 2.2.1</t>
  </si>
  <si>
    <t xml:space="preserve"> 2.2.2</t>
  </si>
  <si>
    <t xml:space="preserve"> 2.2.3</t>
  </si>
  <si>
    <t xml:space="preserve"> 2.2.4</t>
  </si>
  <si>
    <t>Надходження теплової енергії в   мережу ліцензіата, усього (рядок 2 + рядок 1)</t>
  </si>
  <si>
    <t>4</t>
  </si>
  <si>
    <t>Надходження теплової енергії ліцензіата в  мережу інших теплотранспортуючих організацій, усього,  у тому числі на потреби:</t>
  </si>
  <si>
    <t>4.1</t>
  </si>
  <si>
    <t>4.2</t>
  </si>
  <si>
    <t>4.3</t>
  </si>
  <si>
    <t>4.4</t>
  </si>
  <si>
    <t>4.5</t>
  </si>
  <si>
    <t>5</t>
  </si>
  <si>
    <t>Втрати теплової енергії в теплових мережах ліцензіата, усього:</t>
  </si>
  <si>
    <t>те саме у відсотках від рядка 3</t>
  </si>
  <si>
    <t>%</t>
  </si>
  <si>
    <t>5.1</t>
  </si>
  <si>
    <t>у тому числі втрати власної теплової енергії в теплових мережах ліцензіата, усього, у тому числі що транспортується на потреби:</t>
  </si>
  <si>
    <t>те саме у відсотках від (рядок 1 +  рядок 2.1)</t>
  </si>
  <si>
    <t>5.1.1</t>
  </si>
  <si>
    <t>5.1.2</t>
  </si>
  <si>
    <t>5.1.3</t>
  </si>
  <si>
    <t>5.1.4</t>
  </si>
  <si>
    <t>5.1.5</t>
  </si>
  <si>
    <t>5.2</t>
  </si>
  <si>
    <t>у тому числі втрати в теплових мережах ліцензіата теплової енергії інших власників (розшифрувати за власниками), усього, у тому числі що транспортується на потреби:</t>
  </si>
  <si>
    <t>те саме у відсотках від рядка 2.2</t>
  </si>
  <si>
    <t>5.2.1</t>
  </si>
  <si>
    <t>5.2.2</t>
  </si>
  <si>
    <t>5.2.3</t>
  </si>
  <si>
    <t>5.2.4</t>
  </si>
  <si>
    <t>6</t>
  </si>
  <si>
    <t>Втрати теплової енергії ліцензіата в теплових мережах інших теплотранспортуючих організацій, усього, у тому числі що транспортується на потреби:</t>
  </si>
  <si>
    <t>те саме у відсотках від рядка 4</t>
  </si>
  <si>
    <t>6.1</t>
  </si>
  <si>
    <t>6.2</t>
  </si>
  <si>
    <t>6.3</t>
  </si>
  <si>
    <t>6.4</t>
  </si>
  <si>
    <t>6.5</t>
  </si>
  <si>
    <t>Корисний відпуск теплової енергії з мереж ліцензіата, усього, у тому числі:</t>
  </si>
  <si>
    <t>7.1</t>
  </si>
  <si>
    <t>теплова енергія інших власників (розшифрувати за назвами власників), усього, у тому числі на потреби:</t>
  </si>
  <si>
    <t>7.1.1</t>
  </si>
  <si>
    <t>7.1.2</t>
  </si>
  <si>
    <t>7.1.3</t>
  </si>
  <si>
    <t>7.1.4</t>
  </si>
  <si>
    <t>7.2</t>
  </si>
  <si>
    <t>7.3</t>
  </si>
  <si>
    <t>обсяг реалізації теплової енергії власним  споживачам ліцензіата, усього, у тому числі на потреби:</t>
  </si>
  <si>
    <t>7.3.1</t>
  </si>
  <si>
    <t>те саме у відсотках від рядка 7.3</t>
  </si>
  <si>
    <t>7.3.2</t>
  </si>
  <si>
    <t>7.3.3</t>
  </si>
  <si>
    <t>7.3.4</t>
  </si>
  <si>
    <t>Теплове навантаження об’єктів теплоспоживання власних споживачів ліцензіата, усього, у тому числі на потреби:</t>
  </si>
  <si>
    <t>Гкал/год</t>
  </si>
  <si>
    <t>8.1</t>
  </si>
  <si>
    <t>8.2</t>
  </si>
  <si>
    <t>8.3</t>
  </si>
  <si>
    <t>8.4</t>
  </si>
  <si>
    <t>9</t>
  </si>
  <si>
    <t>Теплове навантаження об’єктів теплоспоживання споживачів, інших суб'єктів (розшифрувати за назвами), що транспортують теплову енергію мережами ліцензіата, усього, у тому числі на потреби:</t>
  </si>
  <si>
    <t>9.1</t>
  </si>
  <si>
    <t>9.2</t>
  </si>
  <si>
    <t>9.3</t>
  </si>
  <si>
    <t>9.4</t>
  </si>
  <si>
    <t xml:space="preserve">Голова правління </t>
  </si>
  <si>
    <t>О.Ю. Щербина</t>
  </si>
  <si>
    <t>(підпис)</t>
  </si>
  <si>
    <t>(ініціали, прізвище)</t>
  </si>
  <si>
    <t>Додаток 
до рішення виконавчого комітету Менської міської ради 28 вересня 2021 року № 279</t>
  </si>
  <si>
    <t xml:space="preserve">Додаток перевірено:                                                                                                                           </t>
  </si>
  <si>
    <t>Сергій СКОРОХОД</t>
  </si>
  <si>
    <t xml:space="preserve">начальник відділу економічного розвитку та  інвестицій Менської міської ради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</si>
</sst>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"/>
    <numFmt numFmtId="165" formatCode="0.0000"/>
    <numFmt numFmtId="166" formatCode="#,##0.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wrapText="1"/>
    </xf>
    <xf numFmtId="0" fontId="2" fillId="2" borderId="1" xfId="1" applyFont="1" applyFill="1" applyBorder="1"/>
    <xf numFmtId="4" fontId="2" fillId="2" borderId="0" xfId="1" applyNumberFormat="1" applyFont="1" applyFill="1"/>
    <xf numFmtId="0" fontId="2" fillId="2" borderId="3" xfId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vertical="center" wrapText="1"/>
    </xf>
    <xf numFmtId="4" fontId="4" fillId="2" borderId="3" xfId="2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/>
    <xf numFmtId="0" fontId="2" fillId="2" borderId="3" xfId="1" applyFont="1" applyFill="1" applyBorder="1" applyAlignment="1">
      <alignment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4" fontId="2" fillId="2" borderId="3" xfId="2" applyNumberFormat="1" applyFont="1" applyFill="1" applyBorder="1" applyAlignment="1">
      <alignment horizontal="center" vertical="center" wrapText="1"/>
    </xf>
    <xf numFmtId="4" fontId="2" fillId="2" borderId="3" xfId="3" applyNumberFormat="1" applyFont="1" applyFill="1" applyBorder="1" applyAlignment="1">
      <alignment horizontal="center" vertical="center" wrapText="1"/>
    </xf>
    <xf numFmtId="10" fontId="2" fillId="2" borderId="3" xfId="4" applyNumberFormat="1" applyFont="1" applyFill="1" applyBorder="1" applyAlignment="1">
      <alignment horizontal="center" vertical="center" wrapText="1"/>
    </xf>
    <xf numFmtId="165" fontId="4" fillId="2" borderId="3" xfId="2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Alignment="1">
      <alignment horizontal="center" vertical="center" wrapText="1"/>
    </xf>
    <xf numFmtId="0" fontId="2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center" vertical="center" wrapText="1"/>
    </xf>
    <xf numFmtId="4" fontId="2" fillId="2" borderId="0" xfId="1" applyNumberFormat="1" applyFont="1" applyFill="1" applyAlignment="1">
      <alignment horizontal="center" vertical="center" wrapText="1"/>
    </xf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/>
    </xf>
    <xf numFmtId="0" fontId="6" fillId="0" borderId="2" xfId="5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/>
    </xf>
    <xf numFmtId="0" fontId="3" fillId="2" borderId="0" xfId="1" applyFont="1" applyFill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left" vertical="center" wrapText="1"/>
    </xf>
  </cellXfs>
  <cellStyles count="6">
    <cellStyle name="Звичайний" xfId="0" builtinId="0"/>
    <cellStyle name="Обычный 15 2" xfId="1" xr:uid="{8E455833-7BE0-40A7-B06B-A9B83CFD0FA8}"/>
    <cellStyle name="Обычный 15 2 2" xfId="2" xr:uid="{3B16CB8F-EEE0-4312-BF05-76E145A21503}"/>
    <cellStyle name="Обычный 15 3" xfId="3" xr:uid="{B253A88C-05D0-4000-9775-F2D02A0AC7F6}"/>
    <cellStyle name="Обычный 3 11 3 2" xfId="5" xr:uid="{C48A5E34-1AB5-4EBD-8AB1-34A3D705DFB5}"/>
    <cellStyle name="Процентный 2 3" xfId="4" xr:uid="{84C6EB50-9A57-4473-A424-9EA5300288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her\Downloads\1&#1044;_&#1040;&#1058;_&#1054;&#1058;&#1050;&#1045;_3.0%20&#1052;&#1077;&#1085;&#1072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куш1"/>
      <sheetName val="ІНСТРУКЦІЯ"/>
      <sheetName val="1_Елементи витрат"/>
      <sheetName val="2_ФОП"/>
      <sheetName val="4_Структура пл.соб."/>
      <sheetName val="5_Розрахунок тарифів"/>
      <sheetName val="Лист 1"/>
      <sheetName val="Річний план"/>
      <sheetName val="Д2"/>
      <sheetName val="Лист 2"/>
      <sheetName val="Д3"/>
      <sheetName val="Лист 4"/>
      <sheetName val="Д4"/>
      <sheetName val="Д5"/>
      <sheetName val="Лист 5"/>
      <sheetName val="Д8"/>
      <sheetName val="Д8.1"/>
      <sheetName val="Д8.2"/>
      <sheetName val="Д8.3"/>
      <sheetName val="Д9"/>
      <sheetName val="Д9.1"/>
      <sheetName val="Вода"/>
      <sheetName val="Лист 6"/>
      <sheetName val="Пелети"/>
      <sheetName val="Втрати"/>
      <sheetName val="Д21"/>
      <sheetName val="Д13.1"/>
      <sheetName val="Д13.2"/>
      <sheetName val="Д13.3"/>
      <sheetName val="Послуга"/>
      <sheetName val="Всі тарифи"/>
      <sheetName val="Теплова енергія"/>
      <sheetName val="Виробництво"/>
      <sheetName val="Транспортування"/>
      <sheetName val="Постачання"/>
      <sheetName val="ПТЕ"/>
    </sheetNames>
    <sheetDataSet>
      <sheetData sheetId="0"/>
      <sheetData sheetId="1">
        <row r="1">
          <cell r="B1" t="str">
            <v xml:space="preserve"> з 01.10.2021 р.-30.09.2022 р.</v>
          </cell>
          <cell r="C1">
            <v>2021</v>
          </cell>
        </row>
      </sheetData>
      <sheetData sheetId="2">
        <row r="3">
          <cell r="A3" t="str">
            <v>Акціонерне товариство "ОБЛТЕПЛОКОМУНЕНЕРГО" м. Чернігів, м. Мена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AAEA7-8902-4BB9-A9D1-5C028709483B}">
  <sheetPr>
    <pageSetUpPr fitToPage="1"/>
  </sheetPr>
  <dimension ref="A1:AX97"/>
  <sheetViews>
    <sheetView tabSelected="1" view="pageLayout" topLeftCell="A47" zoomScaleNormal="100" zoomScaleSheetLayoutView="100" workbookViewId="0">
      <selection activeCell="B86" sqref="B86"/>
    </sheetView>
  </sheetViews>
  <sheetFormatPr defaultColWidth="9.109375" defaultRowHeight="12" x14ac:dyDescent="0.25"/>
  <cols>
    <col min="1" max="1" width="6.5546875" style="1" customWidth="1"/>
    <col min="2" max="2" width="36.109375" style="1" customWidth="1"/>
    <col min="3" max="3" width="9.109375" style="1"/>
    <col min="4" max="4" width="10.109375" style="1" customWidth="1"/>
    <col min="5" max="5" width="11.6640625" style="1" customWidth="1"/>
    <col min="6" max="6" width="10.109375" style="1" bestFit="1" customWidth="1"/>
    <col min="7" max="16384" width="9.109375" style="1"/>
  </cols>
  <sheetData>
    <row r="1" spans="1:50" ht="76.5" customHeight="1" x14ac:dyDescent="0.25">
      <c r="B1" s="2" t="s">
        <v>0</v>
      </c>
      <c r="N1" s="29" t="s">
        <v>122</v>
      </c>
      <c r="O1" s="30"/>
      <c r="P1" s="30"/>
      <c r="Q1" s="30"/>
    </row>
    <row r="2" spans="1:50" x14ac:dyDescent="0.25">
      <c r="B2" s="3" t="s">
        <v>1</v>
      </c>
      <c r="V2" s="4"/>
    </row>
    <row r="3" spans="1:50" ht="24" customHeight="1" x14ac:dyDescent="0.25">
      <c r="B3" s="31" t="str">
        <f>"Річний план виробництва, транспортування та постачання теплової енергії на планований період з "&amp;[1]ІНСТРУКЦІЯ!B1&amp;" року"</f>
        <v>Річний план виробництва, транспортування та постачання теплової енергії на планований період з  з 01.10.2021 р.-30.09.2022 р. року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V3" s="4"/>
    </row>
    <row r="4" spans="1:50" ht="24" customHeight="1" x14ac:dyDescent="0.25">
      <c r="C4" s="32" t="str">
        <f>'[1]1_Елементи витрат'!$A$3</f>
        <v>Акціонерне товариство "ОБЛТЕПЛОКОМУНЕНЕРГО" м. Чернігів, м. Мена</v>
      </c>
      <c r="D4" s="32"/>
      <c r="E4" s="32"/>
      <c r="F4" s="32"/>
      <c r="G4" s="32"/>
      <c r="H4" s="32"/>
      <c r="I4" s="32"/>
      <c r="J4" s="32"/>
      <c r="K4" s="32"/>
      <c r="L4" s="32"/>
      <c r="M4" s="32"/>
      <c r="V4" s="4"/>
    </row>
    <row r="5" spans="1:50" x14ac:dyDescent="0.25">
      <c r="C5" s="28" t="s">
        <v>2</v>
      </c>
      <c r="D5" s="28"/>
      <c r="E5" s="28"/>
      <c r="F5" s="28"/>
      <c r="G5" s="28"/>
      <c r="H5" s="28"/>
      <c r="I5" s="28"/>
      <c r="J5" s="28"/>
      <c r="K5" s="28"/>
      <c r="L5" s="28"/>
      <c r="M5" s="28"/>
      <c r="V5" s="4"/>
    </row>
    <row r="6" spans="1:50" x14ac:dyDescent="0.25">
      <c r="V6" s="4"/>
    </row>
    <row r="7" spans="1:50" ht="36" customHeight="1" x14ac:dyDescent="0.25">
      <c r="A7" s="24" t="s">
        <v>3</v>
      </c>
      <c r="B7" s="24" t="s">
        <v>4</v>
      </c>
      <c r="C7" s="24" t="s">
        <v>5</v>
      </c>
      <c r="D7" s="24" t="str">
        <f>"період, що передує базовому (факт "&amp;[1]ІНСТРУКЦІЯ!C1-2&amp;" року)"</f>
        <v>період, що передує базовому (факт 2019 року)</v>
      </c>
      <c r="E7" s="24" t="str">
        <f>"базовий період (факт "&amp;[1]ІНСТРУКЦІЯ!C1-1&amp;" року)"</f>
        <v>базовий період (факт 2020 року)</v>
      </c>
      <c r="F7" s="24" t="s">
        <v>6</v>
      </c>
      <c r="G7" s="24" t="s">
        <v>7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V7" s="4"/>
    </row>
    <row r="8" spans="1:50" x14ac:dyDescent="0.25">
      <c r="A8" s="24"/>
      <c r="B8" s="24"/>
      <c r="C8" s="24"/>
      <c r="D8" s="24"/>
      <c r="E8" s="24"/>
      <c r="F8" s="24"/>
      <c r="G8" s="5" t="s">
        <v>8</v>
      </c>
      <c r="H8" s="5" t="s">
        <v>9</v>
      </c>
      <c r="I8" s="5" t="s">
        <v>10</v>
      </c>
      <c r="J8" s="5" t="s">
        <v>11</v>
      </c>
      <c r="K8" s="5" t="s">
        <v>12</v>
      </c>
      <c r="L8" s="5" t="s">
        <v>13</v>
      </c>
      <c r="M8" s="5" t="s">
        <v>14</v>
      </c>
      <c r="N8" s="5" t="s">
        <v>15</v>
      </c>
      <c r="O8" s="5" t="s">
        <v>16</v>
      </c>
      <c r="P8" s="5" t="s">
        <v>17</v>
      </c>
      <c r="Q8" s="5" t="s">
        <v>18</v>
      </c>
      <c r="R8" s="5" t="s">
        <v>19</v>
      </c>
    </row>
    <row r="9" spans="1:50" x14ac:dyDescent="0.25">
      <c r="A9" s="24"/>
      <c r="B9" s="24"/>
      <c r="C9" s="24"/>
      <c r="D9" s="24"/>
      <c r="E9" s="24"/>
      <c r="F9" s="24"/>
      <c r="G9" s="5" t="s">
        <v>20</v>
      </c>
      <c r="H9" s="5" t="s">
        <v>20</v>
      </c>
      <c r="I9" s="5" t="s">
        <v>20</v>
      </c>
      <c r="J9" s="5" t="s">
        <v>20</v>
      </c>
      <c r="K9" s="5" t="s">
        <v>20</v>
      </c>
      <c r="L9" s="5" t="s">
        <v>20</v>
      </c>
      <c r="M9" s="5" t="s">
        <v>20</v>
      </c>
      <c r="N9" s="5" t="s">
        <v>20</v>
      </c>
      <c r="O9" s="5" t="s">
        <v>20</v>
      </c>
      <c r="P9" s="5" t="s">
        <v>20</v>
      </c>
      <c r="Q9" s="5" t="s">
        <v>20</v>
      </c>
      <c r="R9" s="5" t="s">
        <v>20</v>
      </c>
    </row>
    <row r="10" spans="1:50" x14ac:dyDescent="0.25">
      <c r="A10" s="6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  <c r="P10" s="5">
        <v>16</v>
      </c>
      <c r="Q10" s="5">
        <v>17</v>
      </c>
      <c r="R10" s="5">
        <v>18</v>
      </c>
    </row>
    <row r="11" spans="1:50" ht="34.200000000000003" x14ac:dyDescent="0.25">
      <c r="A11" s="6">
        <v>1</v>
      </c>
      <c r="B11" s="7" t="s">
        <v>21</v>
      </c>
      <c r="C11" s="5" t="s">
        <v>22</v>
      </c>
      <c r="D11" s="8">
        <f>D12+D18</f>
        <v>463152.005</v>
      </c>
      <c r="E11" s="8">
        <f>E12+E18</f>
        <v>497626.60941999994</v>
      </c>
      <c r="F11" s="8">
        <f>F12+F18</f>
        <v>7178.1879584588114</v>
      </c>
      <c r="G11" s="8">
        <f>G12+G18</f>
        <v>1602.5630121507934</v>
      </c>
      <c r="H11" s="8">
        <f t="shared" ref="H11:R11" si="0">H12+H18</f>
        <v>1261.2590928977256</v>
      </c>
      <c r="I11" s="8">
        <f t="shared" si="0"/>
        <v>1064.7928816475139</v>
      </c>
      <c r="J11" s="8">
        <f t="shared" si="0"/>
        <v>220.83643151418946</v>
      </c>
      <c r="K11" s="8">
        <f t="shared" si="0"/>
        <v>0</v>
      </c>
      <c r="L11" s="8">
        <f t="shared" si="0"/>
        <v>0</v>
      </c>
      <c r="M11" s="8">
        <f t="shared" si="0"/>
        <v>0</v>
      </c>
      <c r="N11" s="8">
        <f t="shared" si="0"/>
        <v>0</v>
      </c>
      <c r="O11" s="8">
        <f t="shared" si="0"/>
        <v>0</v>
      </c>
      <c r="P11" s="8">
        <f t="shared" si="0"/>
        <v>545.5650479257489</v>
      </c>
      <c r="Q11" s="8">
        <f t="shared" si="0"/>
        <v>1139.6290038893205</v>
      </c>
      <c r="R11" s="8">
        <f t="shared" si="0"/>
        <v>1343.5424884335198</v>
      </c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4"/>
    </row>
    <row r="12" spans="1:50" ht="36" x14ac:dyDescent="0.25">
      <c r="A12" s="6" t="s">
        <v>23</v>
      </c>
      <c r="B12" s="10" t="s">
        <v>24</v>
      </c>
      <c r="C12" s="5" t="s">
        <v>22</v>
      </c>
      <c r="D12" s="8">
        <f>D13+D14+D15+D16+D17</f>
        <v>117.625</v>
      </c>
      <c r="E12" s="8">
        <f>E13+E14+E15+E16+E17</f>
        <v>331.70101</v>
      </c>
      <c r="F12" s="8">
        <f>F13+F14+F15+F16+F17</f>
        <v>0</v>
      </c>
      <c r="G12" s="8">
        <f t="shared" ref="G12:R12" si="1">G13+G14+G15+G16+G17</f>
        <v>0</v>
      </c>
      <c r="H12" s="8">
        <f t="shared" si="1"/>
        <v>0</v>
      </c>
      <c r="I12" s="8">
        <f t="shared" si="1"/>
        <v>0</v>
      </c>
      <c r="J12" s="8">
        <f t="shared" si="1"/>
        <v>0</v>
      </c>
      <c r="K12" s="8">
        <f t="shared" si="1"/>
        <v>0</v>
      </c>
      <c r="L12" s="8">
        <f t="shared" si="1"/>
        <v>0</v>
      </c>
      <c r="M12" s="8">
        <f t="shared" si="1"/>
        <v>0</v>
      </c>
      <c r="N12" s="8">
        <f t="shared" si="1"/>
        <v>0</v>
      </c>
      <c r="O12" s="8">
        <f t="shared" si="1"/>
        <v>0</v>
      </c>
      <c r="P12" s="8">
        <f t="shared" si="1"/>
        <v>0</v>
      </c>
      <c r="Q12" s="8">
        <f t="shared" si="1"/>
        <v>0</v>
      </c>
      <c r="R12" s="8">
        <f t="shared" si="1"/>
        <v>0</v>
      </c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50" x14ac:dyDescent="0.25">
      <c r="A13" s="6" t="s">
        <v>25</v>
      </c>
      <c r="B13" s="10" t="s">
        <v>26</v>
      </c>
      <c r="C13" s="5" t="s">
        <v>22</v>
      </c>
      <c r="D13" s="11"/>
      <c r="E13" s="11"/>
      <c r="F13" s="11">
        <f>SUM(G13:R13)</f>
        <v>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50" x14ac:dyDescent="0.25">
      <c r="A14" s="6" t="s">
        <v>27</v>
      </c>
      <c r="B14" s="10" t="s">
        <v>28</v>
      </c>
      <c r="C14" s="5" t="s">
        <v>22</v>
      </c>
      <c r="D14" s="11">
        <v>117.625</v>
      </c>
      <c r="E14" s="11">
        <v>331.70101</v>
      </c>
      <c r="F14" s="11">
        <f t="shared" ref="F14:F17" si="2">SUM(G14:R14)</f>
        <v>0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</row>
    <row r="15" spans="1:50" x14ac:dyDescent="0.25">
      <c r="A15" s="6" t="s">
        <v>29</v>
      </c>
      <c r="B15" s="10" t="s">
        <v>30</v>
      </c>
      <c r="C15" s="5" t="s">
        <v>22</v>
      </c>
      <c r="D15" s="11"/>
      <c r="E15" s="11"/>
      <c r="F15" s="11">
        <f t="shared" si="2"/>
        <v>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</row>
    <row r="16" spans="1:50" x14ac:dyDescent="0.25">
      <c r="A16" s="6" t="s">
        <v>31</v>
      </c>
      <c r="B16" s="10" t="s">
        <v>32</v>
      </c>
      <c r="C16" s="5" t="s">
        <v>22</v>
      </c>
      <c r="D16" s="11"/>
      <c r="E16" s="11"/>
      <c r="F16" s="11">
        <f t="shared" si="2"/>
        <v>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</row>
    <row r="17" spans="1:49" ht="24" x14ac:dyDescent="0.25">
      <c r="A17" s="6" t="s">
        <v>33</v>
      </c>
      <c r="B17" s="10" t="s">
        <v>34</v>
      </c>
      <c r="C17" s="5" t="s">
        <v>22</v>
      </c>
      <c r="D17" s="11"/>
      <c r="E17" s="11"/>
      <c r="F17" s="11">
        <f t="shared" si="2"/>
        <v>0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</row>
    <row r="18" spans="1:49" x14ac:dyDescent="0.25">
      <c r="A18" s="6" t="s">
        <v>35</v>
      </c>
      <c r="B18" s="10" t="s">
        <v>36</v>
      </c>
      <c r="C18" s="5" t="s">
        <v>22</v>
      </c>
      <c r="D18" s="8">
        <f>D19+D20+D21+D22+D23</f>
        <v>463034.38</v>
      </c>
      <c r="E18" s="8">
        <f>E19+E20+E21+E22+E23</f>
        <v>497294.90840999992</v>
      </c>
      <c r="F18" s="8">
        <f>F19+F20+F21+F22+F23</f>
        <v>7178.1879584588114</v>
      </c>
      <c r="G18" s="8">
        <f t="shared" ref="G18:R18" si="3">G19+G20+G21+G22+G23</f>
        <v>1602.5630121507934</v>
      </c>
      <c r="H18" s="8">
        <f t="shared" si="3"/>
        <v>1261.2590928977256</v>
      </c>
      <c r="I18" s="8">
        <f t="shared" si="3"/>
        <v>1064.7928816475139</v>
      </c>
      <c r="J18" s="8">
        <f t="shared" si="3"/>
        <v>220.83643151418946</v>
      </c>
      <c r="K18" s="8">
        <f t="shared" si="3"/>
        <v>0</v>
      </c>
      <c r="L18" s="8">
        <f t="shared" si="3"/>
        <v>0</v>
      </c>
      <c r="M18" s="8">
        <f t="shared" si="3"/>
        <v>0</v>
      </c>
      <c r="N18" s="8">
        <f t="shared" si="3"/>
        <v>0</v>
      </c>
      <c r="O18" s="8">
        <f t="shared" si="3"/>
        <v>0</v>
      </c>
      <c r="P18" s="8">
        <f t="shared" si="3"/>
        <v>545.5650479257489</v>
      </c>
      <c r="Q18" s="8">
        <f t="shared" si="3"/>
        <v>1139.6290038893205</v>
      </c>
      <c r="R18" s="8">
        <f t="shared" si="3"/>
        <v>1343.5424884335198</v>
      </c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</row>
    <row r="19" spans="1:49" x14ac:dyDescent="0.25">
      <c r="A19" s="6" t="s">
        <v>37</v>
      </c>
      <c r="B19" s="10" t="s">
        <v>26</v>
      </c>
      <c r="C19" s="5" t="s">
        <v>22</v>
      </c>
      <c r="D19" s="11">
        <v>335614.25</v>
      </c>
      <c r="E19" s="11">
        <v>384173.53331999999</v>
      </c>
      <c r="F19" s="11">
        <f>SUM(G19:R19)</f>
        <v>2322.4643442934712</v>
      </c>
      <c r="G19" s="11">
        <v>514.11131023517351</v>
      </c>
      <c r="H19" s="11">
        <v>406.39924319058059</v>
      </c>
      <c r="I19" s="11">
        <v>346.81053480916057</v>
      </c>
      <c r="J19" s="11">
        <v>73.28456852118417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178.79110916052394</v>
      </c>
      <c r="Q19" s="11">
        <v>369.56722464836088</v>
      </c>
      <c r="R19" s="11">
        <v>433.50035372848748</v>
      </c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</row>
    <row r="20" spans="1:49" x14ac:dyDescent="0.25">
      <c r="A20" s="6" t="s">
        <v>38</v>
      </c>
      <c r="B20" s="10" t="s">
        <v>28</v>
      </c>
      <c r="C20" s="5" t="s">
        <v>22</v>
      </c>
      <c r="D20" s="11">
        <v>116626.23999999999</v>
      </c>
      <c r="E20" s="11">
        <v>102468.64624</v>
      </c>
      <c r="F20" s="11">
        <f>SUM(G20:R20)</f>
        <v>3949.6708502074416</v>
      </c>
      <c r="G20" s="11">
        <v>886.09441350362624</v>
      </c>
      <c r="H20" s="11">
        <v>695.6287640255448</v>
      </c>
      <c r="I20" s="11">
        <v>583.6223451348344</v>
      </c>
      <c r="J20" s="11">
        <v>119.71239368373972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297.95311136282749</v>
      </c>
      <c r="Q20" s="11">
        <v>626.22782476867383</v>
      </c>
      <c r="R20" s="11">
        <v>740.43199772819571</v>
      </c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</row>
    <row r="21" spans="1:49" x14ac:dyDescent="0.25">
      <c r="A21" s="6" t="s">
        <v>39</v>
      </c>
      <c r="B21" s="10" t="s">
        <v>30</v>
      </c>
      <c r="C21" s="5" t="s">
        <v>22</v>
      </c>
      <c r="D21" s="11">
        <v>10169.99</v>
      </c>
      <c r="E21" s="11">
        <v>10055.749310000001</v>
      </c>
      <c r="F21" s="11">
        <f>SUM(G21:R21)</f>
        <v>906.05276395789849</v>
      </c>
      <c r="G21" s="11">
        <v>202.35728841199358</v>
      </c>
      <c r="H21" s="11">
        <v>159.23108568160026</v>
      </c>
      <c r="I21" s="11">
        <v>134.36000170351898</v>
      </c>
      <c r="J21" s="11">
        <v>27.839469309265581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68.820827402397512</v>
      </c>
      <c r="Q21" s="11">
        <v>143.83395447228571</v>
      </c>
      <c r="R21" s="11">
        <v>169.61013697683677</v>
      </c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1:49" x14ac:dyDescent="0.25">
      <c r="A22" s="6" t="s">
        <v>40</v>
      </c>
      <c r="B22" s="10" t="s">
        <v>32</v>
      </c>
      <c r="C22" s="5" t="s">
        <v>22</v>
      </c>
      <c r="D22" s="11">
        <v>61.69</v>
      </c>
      <c r="E22" s="11">
        <v>60.974680000000006</v>
      </c>
      <c r="F22" s="11">
        <f>SUM(G22:R22)</f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24" x14ac:dyDescent="0.25">
      <c r="A23" s="6" t="s">
        <v>41</v>
      </c>
      <c r="B23" s="10" t="s">
        <v>34</v>
      </c>
      <c r="C23" s="5" t="s">
        <v>22</v>
      </c>
      <c r="D23" s="11">
        <v>562.21</v>
      </c>
      <c r="E23" s="11">
        <v>536.00486000000001</v>
      </c>
      <c r="F23" s="11">
        <f>SUM(G23:R23)</f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34.200000000000003" x14ac:dyDescent="0.25">
      <c r="A24" s="6">
        <v>2</v>
      </c>
      <c r="B24" s="7" t="s">
        <v>42</v>
      </c>
      <c r="C24" s="5" t="s">
        <v>22</v>
      </c>
      <c r="D24" s="12">
        <f>D25+D31</f>
        <v>28225.689999999995</v>
      </c>
      <c r="E24" s="12">
        <f>E25+E31</f>
        <v>5129.6499999999996</v>
      </c>
      <c r="F24" s="12">
        <f>F25+F31</f>
        <v>0</v>
      </c>
      <c r="G24" s="12">
        <f t="shared" ref="G24:R24" si="4">G25+G31</f>
        <v>0</v>
      </c>
      <c r="H24" s="12">
        <f t="shared" si="4"/>
        <v>0</v>
      </c>
      <c r="I24" s="12">
        <f t="shared" si="4"/>
        <v>0</v>
      </c>
      <c r="J24" s="12">
        <f t="shared" si="4"/>
        <v>0</v>
      </c>
      <c r="K24" s="12">
        <f t="shared" si="4"/>
        <v>0</v>
      </c>
      <c r="L24" s="12">
        <f t="shared" si="4"/>
        <v>0</v>
      </c>
      <c r="M24" s="12">
        <f t="shared" si="4"/>
        <v>0</v>
      </c>
      <c r="N24" s="12">
        <f t="shared" si="4"/>
        <v>0</v>
      </c>
      <c r="O24" s="12">
        <f t="shared" si="4"/>
        <v>0</v>
      </c>
      <c r="P24" s="12">
        <f t="shared" si="4"/>
        <v>0</v>
      </c>
      <c r="Q24" s="12">
        <f t="shared" si="4"/>
        <v>0</v>
      </c>
      <c r="R24" s="12">
        <f t="shared" si="4"/>
        <v>0</v>
      </c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</row>
    <row r="25" spans="1:49" ht="36" x14ac:dyDescent="0.25">
      <c r="A25" s="6" t="s">
        <v>43</v>
      </c>
      <c r="B25" s="10" t="s">
        <v>44</v>
      </c>
      <c r="C25" s="5" t="s">
        <v>22</v>
      </c>
      <c r="D25" s="13">
        <f>D26+D27+D28+D29+D30</f>
        <v>28225.689999999995</v>
      </c>
      <c r="E25" s="13">
        <f>E26+E27+E28+E29+E30</f>
        <v>5129.6499999999996</v>
      </c>
      <c r="F25" s="13">
        <f>F26+F27+F28+F29+F30</f>
        <v>0</v>
      </c>
      <c r="G25" s="13">
        <f t="shared" ref="G25:R25" si="5">G26+G27+G28+G29+G30</f>
        <v>0</v>
      </c>
      <c r="H25" s="13">
        <f t="shared" si="5"/>
        <v>0</v>
      </c>
      <c r="I25" s="13">
        <f t="shared" si="5"/>
        <v>0</v>
      </c>
      <c r="J25" s="13">
        <f t="shared" si="5"/>
        <v>0</v>
      </c>
      <c r="K25" s="13">
        <f t="shared" si="5"/>
        <v>0</v>
      </c>
      <c r="L25" s="13">
        <f t="shared" si="5"/>
        <v>0</v>
      </c>
      <c r="M25" s="13">
        <f t="shared" si="5"/>
        <v>0</v>
      </c>
      <c r="N25" s="13">
        <f t="shared" si="5"/>
        <v>0</v>
      </c>
      <c r="O25" s="13">
        <f t="shared" si="5"/>
        <v>0</v>
      </c>
      <c r="P25" s="13">
        <f t="shared" si="5"/>
        <v>0</v>
      </c>
      <c r="Q25" s="13">
        <f t="shared" si="5"/>
        <v>0</v>
      </c>
      <c r="R25" s="13">
        <f t="shared" si="5"/>
        <v>0</v>
      </c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</row>
    <row r="26" spans="1:49" x14ac:dyDescent="0.25">
      <c r="A26" s="6" t="s">
        <v>45</v>
      </c>
      <c r="B26" s="10" t="s">
        <v>26</v>
      </c>
      <c r="C26" s="5" t="s">
        <v>22</v>
      </c>
      <c r="D26" s="11">
        <v>25828.229999999996</v>
      </c>
      <c r="E26" s="11">
        <v>5129.6499999999996</v>
      </c>
      <c r="F26" s="11">
        <f>SUM(G26:R26)</f>
        <v>0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</row>
    <row r="27" spans="1:49" x14ac:dyDescent="0.25">
      <c r="A27" s="6" t="s">
        <v>46</v>
      </c>
      <c r="B27" s="10" t="s">
        <v>28</v>
      </c>
      <c r="C27" s="5" t="s">
        <v>22</v>
      </c>
      <c r="D27" s="11">
        <v>1792.76</v>
      </c>
      <c r="E27" s="11">
        <v>0</v>
      </c>
      <c r="F27" s="11">
        <f>SUM(G27:R27)</f>
        <v>0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</row>
    <row r="28" spans="1:49" x14ac:dyDescent="0.25">
      <c r="A28" s="6" t="s">
        <v>47</v>
      </c>
      <c r="B28" s="10" t="s">
        <v>30</v>
      </c>
      <c r="C28" s="5" t="s">
        <v>22</v>
      </c>
      <c r="D28" s="11">
        <v>604.69999999999993</v>
      </c>
      <c r="E28" s="11">
        <v>0</v>
      </c>
      <c r="F28" s="11">
        <f>SUM(G28:R28)</f>
        <v>0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</row>
    <row r="29" spans="1:49" x14ac:dyDescent="0.25">
      <c r="A29" s="6" t="s">
        <v>48</v>
      </c>
      <c r="B29" s="10" t="s">
        <v>32</v>
      </c>
      <c r="C29" s="5" t="s">
        <v>22</v>
      </c>
      <c r="D29" s="11">
        <v>0</v>
      </c>
      <c r="E29" s="11">
        <v>0</v>
      </c>
      <c r="F29" s="11">
        <f>SUM(G29:R29)</f>
        <v>0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</row>
    <row r="30" spans="1:49" ht="24" x14ac:dyDescent="0.25">
      <c r="A30" s="6" t="s">
        <v>49</v>
      </c>
      <c r="B30" s="10" t="s">
        <v>34</v>
      </c>
      <c r="C30" s="5" t="s">
        <v>22</v>
      </c>
      <c r="D30" s="11">
        <v>0</v>
      </c>
      <c r="E30" s="11">
        <v>0</v>
      </c>
      <c r="F30" s="11">
        <f>SUM(G30:R30)</f>
        <v>0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48" x14ac:dyDescent="0.25">
      <c r="A31" s="6" t="s">
        <v>50</v>
      </c>
      <c r="B31" s="10" t="s">
        <v>51</v>
      </c>
      <c r="C31" s="5" t="s">
        <v>22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x14ac:dyDescent="0.25">
      <c r="A32" s="6" t="s">
        <v>52</v>
      </c>
      <c r="B32" s="10" t="s">
        <v>26</v>
      </c>
      <c r="C32" s="5" t="s">
        <v>22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</row>
    <row r="33" spans="1:49" x14ac:dyDescent="0.25">
      <c r="A33" s="6" t="s">
        <v>53</v>
      </c>
      <c r="B33" s="10" t="s">
        <v>28</v>
      </c>
      <c r="C33" s="5" t="s">
        <v>22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</row>
    <row r="34" spans="1:49" x14ac:dyDescent="0.25">
      <c r="A34" s="6" t="s">
        <v>54</v>
      </c>
      <c r="B34" s="10" t="s">
        <v>30</v>
      </c>
      <c r="C34" s="5" t="s">
        <v>22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</row>
    <row r="35" spans="1:49" x14ac:dyDescent="0.25">
      <c r="A35" s="6" t="s">
        <v>55</v>
      </c>
      <c r="B35" s="10" t="s">
        <v>32</v>
      </c>
      <c r="C35" s="5" t="s">
        <v>22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</row>
    <row r="36" spans="1:49" ht="24" x14ac:dyDescent="0.25">
      <c r="A36" s="6">
        <v>3</v>
      </c>
      <c r="B36" s="10" t="s">
        <v>56</v>
      </c>
      <c r="C36" s="5" t="s">
        <v>22</v>
      </c>
      <c r="D36" s="8">
        <f>D24+D11</f>
        <v>491377.69500000001</v>
      </c>
      <c r="E36" s="8">
        <f>E24+E11</f>
        <v>502756.25941999996</v>
      </c>
      <c r="F36" s="8">
        <f>F24+F11</f>
        <v>7178.1879584588114</v>
      </c>
      <c r="G36" s="8">
        <f t="shared" ref="G36:R36" si="6">G24+G11</f>
        <v>1602.5630121507934</v>
      </c>
      <c r="H36" s="8">
        <f t="shared" si="6"/>
        <v>1261.2590928977256</v>
      </c>
      <c r="I36" s="8">
        <f t="shared" si="6"/>
        <v>1064.7928816475139</v>
      </c>
      <c r="J36" s="8">
        <f t="shared" si="6"/>
        <v>220.83643151418946</v>
      </c>
      <c r="K36" s="8">
        <f t="shared" si="6"/>
        <v>0</v>
      </c>
      <c r="L36" s="8">
        <f t="shared" si="6"/>
        <v>0</v>
      </c>
      <c r="M36" s="8">
        <f t="shared" si="6"/>
        <v>0</v>
      </c>
      <c r="N36" s="8">
        <f t="shared" si="6"/>
        <v>0</v>
      </c>
      <c r="O36" s="8">
        <f t="shared" si="6"/>
        <v>0</v>
      </c>
      <c r="P36" s="8">
        <f t="shared" si="6"/>
        <v>545.5650479257489</v>
      </c>
      <c r="Q36" s="8">
        <f t="shared" si="6"/>
        <v>1139.6290038893205</v>
      </c>
      <c r="R36" s="8">
        <f t="shared" si="6"/>
        <v>1343.5424884335198</v>
      </c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</row>
    <row r="37" spans="1:49" ht="45.6" x14ac:dyDescent="0.25">
      <c r="A37" s="6" t="s">
        <v>57</v>
      </c>
      <c r="B37" s="7" t="s">
        <v>58</v>
      </c>
      <c r="C37" s="5" t="s">
        <v>22</v>
      </c>
      <c r="D37" s="8">
        <f>D38+D39+D40+D41+D42</f>
        <v>0</v>
      </c>
      <c r="E37" s="8">
        <f>E38+E39+E40+E41+E42</f>
        <v>0</v>
      </c>
      <c r="F37" s="8">
        <f>F38+F39+F40+F41+F42</f>
        <v>0</v>
      </c>
      <c r="G37" s="8">
        <f t="shared" ref="G37:R37" si="7">G38+G39+G40+G41+G42</f>
        <v>0</v>
      </c>
      <c r="H37" s="8">
        <f t="shared" si="7"/>
        <v>0</v>
      </c>
      <c r="I37" s="8">
        <f t="shared" si="7"/>
        <v>0</v>
      </c>
      <c r="J37" s="8">
        <f t="shared" si="7"/>
        <v>0</v>
      </c>
      <c r="K37" s="8">
        <f t="shared" si="7"/>
        <v>0</v>
      </c>
      <c r="L37" s="8">
        <f t="shared" si="7"/>
        <v>0</v>
      </c>
      <c r="M37" s="8">
        <f t="shared" si="7"/>
        <v>0</v>
      </c>
      <c r="N37" s="8">
        <f t="shared" si="7"/>
        <v>0</v>
      </c>
      <c r="O37" s="8">
        <f t="shared" si="7"/>
        <v>0</v>
      </c>
      <c r="P37" s="8">
        <f t="shared" si="7"/>
        <v>0</v>
      </c>
      <c r="Q37" s="8">
        <f t="shared" si="7"/>
        <v>0</v>
      </c>
      <c r="R37" s="8">
        <f t="shared" si="7"/>
        <v>0</v>
      </c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x14ac:dyDescent="0.25">
      <c r="A38" s="6" t="s">
        <v>59</v>
      </c>
      <c r="B38" s="10" t="s">
        <v>26</v>
      </c>
      <c r="C38" s="5" t="s">
        <v>22</v>
      </c>
      <c r="D38" s="11"/>
      <c r="E38" s="11"/>
      <c r="F38" s="11">
        <f>SUM(G38:R38)</f>
        <v>0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x14ac:dyDescent="0.25">
      <c r="A39" s="6" t="s">
        <v>60</v>
      </c>
      <c r="B39" s="10" t="s">
        <v>28</v>
      </c>
      <c r="C39" s="5" t="s">
        <v>22</v>
      </c>
      <c r="D39" s="11"/>
      <c r="E39" s="11"/>
      <c r="F39" s="11">
        <f>SUM(G39:R39)</f>
        <v>0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</row>
    <row r="40" spans="1:49" x14ac:dyDescent="0.25">
      <c r="A40" s="6" t="s">
        <v>61</v>
      </c>
      <c r="B40" s="10" t="s">
        <v>30</v>
      </c>
      <c r="C40" s="5" t="s">
        <v>22</v>
      </c>
      <c r="D40" s="11"/>
      <c r="E40" s="11"/>
      <c r="F40" s="11">
        <f>SUM(G40:R40)</f>
        <v>0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</row>
    <row r="41" spans="1:49" x14ac:dyDescent="0.25">
      <c r="A41" s="6" t="s">
        <v>62</v>
      </c>
      <c r="B41" s="10" t="s">
        <v>32</v>
      </c>
      <c r="C41" s="5" t="s">
        <v>22</v>
      </c>
      <c r="D41" s="11"/>
      <c r="E41" s="11"/>
      <c r="F41" s="11">
        <f>SUM(G41:R41)</f>
        <v>0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</row>
    <row r="42" spans="1:49" ht="24" x14ac:dyDescent="0.25">
      <c r="A42" s="6" t="s">
        <v>63</v>
      </c>
      <c r="B42" s="10" t="s">
        <v>34</v>
      </c>
      <c r="C42" s="5" t="s">
        <v>22</v>
      </c>
      <c r="D42" s="11"/>
      <c r="E42" s="11"/>
      <c r="F42" s="11">
        <f>SUM(G42:R42)</f>
        <v>0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22.8" x14ac:dyDescent="0.25">
      <c r="A43" s="6" t="s">
        <v>64</v>
      </c>
      <c r="B43" s="7" t="s">
        <v>65</v>
      </c>
      <c r="C43" s="5" t="s">
        <v>22</v>
      </c>
      <c r="D43" s="8">
        <f>D45+D52</f>
        <v>72698.046589999984</v>
      </c>
      <c r="E43" s="8">
        <f>E45+E52</f>
        <v>95637.296150000009</v>
      </c>
      <c r="F43" s="8">
        <f>F45+F52</f>
        <v>718.04482350325827</v>
      </c>
      <c r="G43" s="8">
        <f>G45+G52</f>
        <v>141.07289123340885</v>
      </c>
      <c r="H43" s="8">
        <f t="shared" ref="H43:R43" si="8">H45+H52</f>
        <v>119.13413751255166</v>
      </c>
      <c r="I43" s="8">
        <f t="shared" si="8"/>
        <v>116.56757817431685</v>
      </c>
      <c r="J43" s="8">
        <f t="shared" si="8"/>
        <v>29.512151844153721</v>
      </c>
      <c r="K43" s="8">
        <f t="shared" si="8"/>
        <v>0</v>
      </c>
      <c r="L43" s="8">
        <f t="shared" si="8"/>
        <v>0</v>
      </c>
      <c r="M43" s="8">
        <f t="shared" si="8"/>
        <v>0</v>
      </c>
      <c r="N43" s="8">
        <f t="shared" si="8"/>
        <v>0</v>
      </c>
      <c r="O43" s="8">
        <f t="shared" si="8"/>
        <v>0</v>
      </c>
      <c r="P43" s="8">
        <f t="shared" si="8"/>
        <v>64.206802761221695</v>
      </c>
      <c r="Q43" s="8">
        <f t="shared" si="8"/>
        <v>117.97425559334444</v>
      </c>
      <c r="R43" s="8">
        <f t="shared" si="8"/>
        <v>129.57700638426095</v>
      </c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x14ac:dyDescent="0.25">
      <c r="A44" s="6"/>
      <c r="B44" s="10" t="s">
        <v>66</v>
      </c>
      <c r="C44" s="5" t="s">
        <v>67</v>
      </c>
      <c r="D44" s="15">
        <f t="shared" ref="D44:P44" si="9">IFERROR(D43/D36,0)</f>
        <v>0.14794738818985259</v>
      </c>
      <c r="E44" s="15">
        <f t="shared" si="9"/>
        <v>0.19022596806717251</v>
      </c>
      <c r="F44" s="15">
        <f t="shared" si="9"/>
        <v>0.10003148812188886</v>
      </c>
      <c r="G44" s="15">
        <f t="shared" si="9"/>
        <v>8.8029544026525047E-2</v>
      </c>
      <c r="H44" s="15">
        <f t="shared" si="9"/>
        <v>9.4456514274828818E-2</v>
      </c>
      <c r="I44" s="15">
        <f t="shared" si="9"/>
        <v>0.10947441533789766</v>
      </c>
      <c r="J44" s="15">
        <f t="shared" si="9"/>
        <v>0.13363805800429024</v>
      </c>
      <c r="K44" s="15">
        <f t="shared" si="9"/>
        <v>0</v>
      </c>
      <c r="L44" s="15">
        <f t="shared" si="9"/>
        <v>0</v>
      </c>
      <c r="M44" s="15">
        <f t="shared" si="9"/>
        <v>0</v>
      </c>
      <c r="N44" s="15">
        <f t="shared" si="9"/>
        <v>0</v>
      </c>
      <c r="O44" s="15">
        <f t="shared" si="9"/>
        <v>0</v>
      </c>
      <c r="P44" s="15">
        <f t="shared" si="9"/>
        <v>0.11768862944086587</v>
      </c>
      <c r="Q44" s="15">
        <f>IFERROR(Q43/Q36,0)</f>
        <v>0.10351987812763842</v>
      </c>
      <c r="R44" s="15">
        <f>IFERROR(R43/R36,0)</f>
        <v>9.6444293723333629E-2</v>
      </c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</row>
    <row r="45" spans="1:49" ht="36" x14ac:dyDescent="0.25">
      <c r="A45" s="6" t="s">
        <v>68</v>
      </c>
      <c r="B45" s="10" t="s">
        <v>69</v>
      </c>
      <c r="C45" s="5" t="s">
        <v>22</v>
      </c>
      <c r="D45" s="8">
        <f>D47+D48+D49+D50+D51</f>
        <v>72698.046589999984</v>
      </c>
      <c r="E45" s="8">
        <f t="shared" ref="E45:R45" si="10">E47+E48+E49+E50+E51</f>
        <v>95637.296150000009</v>
      </c>
      <c r="F45" s="8">
        <f t="shared" si="10"/>
        <v>718.04482350325827</v>
      </c>
      <c r="G45" s="8">
        <f t="shared" si="10"/>
        <v>141.07289123340885</v>
      </c>
      <c r="H45" s="8">
        <f t="shared" si="10"/>
        <v>119.13413751255166</v>
      </c>
      <c r="I45" s="8">
        <f t="shared" si="10"/>
        <v>116.56757817431685</v>
      </c>
      <c r="J45" s="8">
        <f t="shared" si="10"/>
        <v>29.512151844153721</v>
      </c>
      <c r="K45" s="8">
        <f t="shared" si="10"/>
        <v>0</v>
      </c>
      <c r="L45" s="8">
        <f t="shared" si="10"/>
        <v>0</v>
      </c>
      <c r="M45" s="8">
        <f t="shared" si="10"/>
        <v>0</v>
      </c>
      <c r="N45" s="8">
        <f t="shared" si="10"/>
        <v>0</v>
      </c>
      <c r="O45" s="8">
        <f t="shared" si="10"/>
        <v>0</v>
      </c>
      <c r="P45" s="8">
        <f t="shared" si="10"/>
        <v>64.206802761221695</v>
      </c>
      <c r="Q45" s="8">
        <f t="shared" si="10"/>
        <v>117.97425559334444</v>
      </c>
      <c r="R45" s="8">
        <f t="shared" si="10"/>
        <v>129.57700638426095</v>
      </c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</row>
    <row r="46" spans="1:49" x14ac:dyDescent="0.25">
      <c r="A46" s="6"/>
      <c r="B46" s="10" t="s">
        <v>70</v>
      </c>
      <c r="C46" s="5" t="s">
        <v>67</v>
      </c>
      <c r="D46" s="15">
        <f t="shared" ref="D46:R46" si="11">IFERROR(D45/(D11+D25),0)</f>
        <v>0.14794738818985259</v>
      </c>
      <c r="E46" s="15">
        <f t="shared" si="11"/>
        <v>0.19022596806717251</v>
      </c>
      <c r="F46" s="15">
        <f t="shared" si="11"/>
        <v>0.10003148812188886</v>
      </c>
      <c r="G46" s="15">
        <f t="shared" si="11"/>
        <v>8.8029544026525047E-2</v>
      </c>
      <c r="H46" s="15">
        <f t="shared" si="11"/>
        <v>9.4456514274828818E-2</v>
      </c>
      <c r="I46" s="15">
        <f t="shared" si="11"/>
        <v>0.10947441533789766</v>
      </c>
      <c r="J46" s="15">
        <f t="shared" si="11"/>
        <v>0.13363805800429024</v>
      </c>
      <c r="K46" s="15">
        <f t="shared" si="11"/>
        <v>0</v>
      </c>
      <c r="L46" s="15">
        <f t="shared" si="11"/>
        <v>0</v>
      </c>
      <c r="M46" s="15">
        <f t="shared" si="11"/>
        <v>0</v>
      </c>
      <c r="N46" s="15">
        <f t="shared" si="11"/>
        <v>0</v>
      </c>
      <c r="O46" s="15">
        <f t="shared" si="11"/>
        <v>0</v>
      </c>
      <c r="P46" s="15">
        <f t="shared" si="11"/>
        <v>0.11768862944086587</v>
      </c>
      <c r="Q46" s="15">
        <f t="shared" si="11"/>
        <v>0.10351987812763842</v>
      </c>
      <c r="R46" s="15">
        <f t="shared" si="11"/>
        <v>9.6444293723333629E-2</v>
      </c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</row>
    <row r="47" spans="1:49" x14ac:dyDescent="0.25">
      <c r="A47" s="6" t="s">
        <v>71</v>
      </c>
      <c r="B47" s="10" t="s">
        <v>26</v>
      </c>
      <c r="C47" s="5" t="s">
        <v>22</v>
      </c>
      <c r="D47" s="13">
        <f>(D19+D13+D26)-D73-D60</f>
        <v>51993.107499999984</v>
      </c>
      <c r="E47" s="13">
        <f>(E19+E13+E26)-E73-E60</f>
        <v>76111.561690000002</v>
      </c>
      <c r="F47" s="13">
        <f>SUM(G47:R47)</f>
        <v>260.33080196847573</v>
      </c>
      <c r="G47" s="13">
        <f>(G19+G13+G26)-G73-G60</f>
        <v>50.624046016037653</v>
      </c>
      <c r="H47" s="13">
        <f t="shared" ref="H47:R47" si="12">(H19+H13+H26)-H73-H60</f>
        <v>42.958384497025179</v>
      </c>
      <c r="I47" s="13">
        <f t="shared" si="12"/>
        <v>42.534311636421648</v>
      </c>
      <c r="J47" s="13">
        <f t="shared" si="12"/>
        <v>10.992248014951024</v>
      </c>
      <c r="K47" s="13">
        <f t="shared" si="12"/>
        <v>0</v>
      </c>
      <c r="L47" s="13">
        <f t="shared" si="12"/>
        <v>0</v>
      </c>
      <c r="M47" s="13">
        <f t="shared" si="12"/>
        <v>0</v>
      </c>
      <c r="N47" s="13">
        <f t="shared" si="12"/>
        <v>0</v>
      </c>
      <c r="O47" s="13">
        <f t="shared" si="12"/>
        <v>0</v>
      </c>
      <c r="P47" s="13">
        <f t="shared" si="12"/>
        <v>23.587436203240429</v>
      </c>
      <c r="Q47" s="13">
        <f t="shared" si="12"/>
        <v>42.840930026787646</v>
      </c>
      <c r="R47" s="13">
        <f t="shared" si="12"/>
        <v>46.793445574012139</v>
      </c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</row>
    <row r="48" spans="1:49" x14ac:dyDescent="0.25">
      <c r="A48" s="6" t="s">
        <v>72</v>
      </c>
      <c r="B48" s="10" t="s">
        <v>28</v>
      </c>
      <c r="C48" s="5" t="s">
        <v>22</v>
      </c>
      <c r="D48" s="13">
        <f>(D20+D14+D27)-D75-D61</f>
        <v>18253.271379999991</v>
      </c>
      <c r="E48" s="13">
        <f>(E20+E14+E27)-E75-E61</f>
        <v>17346.436320000008</v>
      </c>
      <c r="F48" s="13">
        <f>SUM(G48:R48)</f>
        <v>356.24123213282559</v>
      </c>
      <c r="G48" s="13">
        <f>(G20+G14+G27)-G75-G61</f>
        <v>70.522917745432665</v>
      </c>
      <c r="H48" s="13">
        <f t="shared" ref="H48:R48" si="13">(H20+H14+H27)-H75-H61</f>
        <v>59.344249716242075</v>
      </c>
      <c r="I48" s="13">
        <f t="shared" si="13"/>
        <v>57.554787338662209</v>
      </c>
      <c r="J48" s="13">
        <f t="shared" si="13"/>
        <v>14.344149541127649</v>
      </c>
      <c r="K48" s="13">
        <f t="shared" si="13"/>
        <v>0</v>
      </c>
      <c r="L48" s="13">
        <f t="shared" si="13"/>
        <v>0</v>
      </c>
      <c r="M48" s="13">
        <f t="shared" si="13"/>
        <v>0</v>
      </c>
      <c r="N48" s="13">
        <f t="shared" si="13"/>
        <v>0</v>
      </c>
      <c r="O48" s="13">
        <f t="shared" si="13"/>
        <v>0</v>
      </c>
      <c r="P48" s="13">
        <f t="shared" si="13"/>
        <v>31.540017571165492</v>
      </c>
      <c r="Q48" s="13">
        <f t="shared" si="13"/>
        <v>58.459822160278236</v>
      </c>
      <c r="R48" s="13">
        <f t="shared" si="13"/>
        <v>64.475288059917261</v>
      </c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 x14ac:dyDescent="0.25">
      <c r="A49" s="6" t="s">
        <v>73</v>
      </c>
      <c r="B49" s="10" t="s">
        <v>30</v>
      </c>
      <c r="C49" s="5" t="s">
        <v>22</v>
      </c>
      <c r="D49" s="13">
        <f>(D21+D15+D28)-D77-D62</f>
        <v>1882.6908000000003</v>
      </c>
      <c r="E49" s="13">
        <f>(E21+E15+E28)-E77-E62</f>
        <v>1633.5818800000015</v>
      </c>
      <c r="F49" s="13">
        <f>SUM(G49:R49)</f>
        <v>101.47278940195687</v>
      </c>
      <c r="G49" s="13">
        <f>(G21+G15+G28)-G77-G62</f>
        <v>19.925927471938536</v>
      </c>
      <c r="H49" s="13">
        <f t="shared" ref="H49:R49" si="14">(H21+H15+H28)-H77-H62</f>
        <v>16.831503299284407</v>
      </c>
      <c r="I49" s="13">
        <f t="shared" si="14"/>
        <v>16.478479199232993</v>
      </c>
      <c r="J49" s="13">
        <f t="shared" si="14"/>
        <v>4.1757542880750478</v>
      </c>
      <c r="K49" s="13">
        <f t="shared" si="14"/>
        <v>0</v>
      </c>
      <c r="L49" s="13">
        <f t="shared" si="14"/>
        <v>0</v>
      </c>
      <c r="M49" s="13">
        <f t="shared" si="14"/>
        <v>0</v>
      </c>
      <c r="N49" s="13">
        <f t="shared" si="14"/>
        <v>0</v>
      </c>
      <c r="O49" s="13">
        <f t="shared" si="14"/>
        <v>0</v>
      </c>
      <c r="P49" s="13">
        <f t="shared" si="14"/>
        <v>9.0793489868157806</v>
      </c>
      <c r="Q49" s="13">
        <f t="shared" si="14"/>
        <v>16.673503406278556</v>
      </c>
      <c r="R49" s="13">
        <f t="shared" si="14"/>
        <v>18.308272750331554</v>
      </c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 x14ac:dyDescent="0.25">
      <c r="A50" s="6" t="s">
        <v>74</v>
      </c>
      <c r="B50" s="10" t="s">
        <v>32</v>
      </c>
      <c r="C50" s="5" t="s">
        <v>22</v>
      </c>
      <c r="D50" s="13">
        <f>(D22+D16+D29)-D79</f>
        <v>6.7669099999999958</v>
      </c>
      <c r="E50" s="13">
        <f>(E22+E16+E29)-E79</f>
        <v>9.7114000000000047</v>
      </c>
      <c r="F50" s="13">
        <f>SUM(G50:R50)</f>
        <v>0</v>
      </c>
      <c r="G50" s="13">
        <f>(G22+G16+G29)-G79-G63</f>
        <v>0</v>
      </c>
      <c r="H50" s="13">
        <f t="shared" ref="H50:R50" si="15">(H22+H16+H29)-H79-H63</f>
        <v>0</v>
      </c>
      <c r="I50" s="13">
        <f t="shared" si="15"/>
        <v>0</v>
      </c>
      <c r="J50" s="13">
        <f t="shared" si="15"/>
        <v>0</v>
      </c>
      <c r="K50" s="13">
        <f t="shared" si="15"/>
        <v>0</v>
      </c>
      <c r="L50" s="13">
        <f t="shared" si="15"/>
        <v>0</v>
      </c>
      <c r="M50" s="13">
        <f t="shared" si="15"/>
        <v>0</v>
      </c>
      <c r="N50" s="13">
        <f t="shared" si="15"/>
        <v>0</v>
      </c>
      <c r="O50" s="13">
        <f t="shared" si="15"/>
        <v>0</v>
      </c>
      <c r="P50" s="13">
        <f t="shared" si="15"/>
        <v>0</v>
      </c>
      <c r="Q50" s="13">
        <f t="shared" si="15"/>
        <v>0</v>
      </c>
      <c r="R50" s="13">
        <f t="shared" si="15"/>
        <v>0</v>
      </c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</row>
    <row r="51" spans="1:49" ht="24" x14ac:dyDescent="0.25">
      <c r="A51" s="6" t="s">
        <v>75</v>
      </c>
      <c r="B51" s="10" t="s">
        <v>34</v>
      </c>
      <c r="C51" s="5" t="s">
        <v>22</v>
      </c>
      <c r="D51" s="13">
        <f>(D23+D17+D30)-D71</f>
        <v>562.21</v>
      </c>
      <c r="E51" s="13">
        <f>(E23+E17+E30)-E71</f>
        <v>536.00486000000001</v>
      </c>
      <c r="F51" s="13">
        <f>SUM(G51:R51)</f>
        <v>0</v>
      </c>
      <c r="G51" s="13">
        <f>(G23+G17+G30)-G71-G64</f>
        <v>0</v>
      </c>
      <c r="H51" s="13">
        <f t="shared" ref="H51:R51" si="16">(H23+H17+H30)-H71-H64</f>
        <v>0</v>
      </c>
      <c r="I51" s="13">
        <f t="shared" si="16"/>
        <v>0</v>
      </c>
      <c r="J51" s="13">
        <f t="shared" si="16"/>
        <v>0</v>
      </c>
      <c r="K51" s="13">
        <f t="shared" si="16"/>
        <v>0</v>
      </c>
      <c r="L51" s="13">
        <f t="shared" si="16"/>
        <v>0</v>
      </c>
      <c r="M51" s="13">
        <f t="shared" si="16"/>
        <v>0</v>
      </c>
      <c r="N51" s="13">
        <f t="shared" si="16"/>
        <v>0</v>
      </c>
      <c r="O51" s="13">
        <f t="shared" si="16"/>
        <v>0</v>
      </c>
      <c r="P51" s="13">
        <f t="shared" si="16"/>
        <v>0</v>
      </c>
      <c r="Q51" s="13">
        <f t="shared" si="16"/>
        <v>0</v>
      </c>
      <c r="R51" s="13">
        <f t="shared" si="16"/>
        <v>0</v>
      </c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</row>
    <row r="52" spans="1:49" ht="48" x14ac:dyDescent="0.25">
      <c r="A52" s="6" t="s">
        <v>76</v>
      </c>
      <c r="B52" s="10" t="s">
        <v>77</v>
      </c>
      <c r="C52" s="5" t="s">
        <v>22</v>
      </c>
      <c r="D52" s="12">
        <f>D54+D55+D56+D57</f>
        <v>0</v>
      </c>
      <c r="E52" s="12">
        <f t="shared" ref="E52:R52" si="17">E54+E55+E56+E57</f>
        <v>0</v>
      </c>
      <c r="F52" s="12">
        <f t="shared" si="17"/>
        <v>0</v>
      </c>
      <c r="G52" s="12">
        <f t="shared" si="17"/>
        <v>0</v>
      </c>
      <c r="H52" s="12">
        <f t="shared" si="17"/>
        <v>0</v>
      </c>
      <c r="I52" s="12">
        <f t="shared" si="17"/>
        <v>0</v>
      </c>
      <c r="J52" s="12">
        <f t="shared" si="17"/>
        <v>0</v>
      </c>
      <c r="K52" s="12">
        <f t="shared" si="17"/>
        <v>0</v>
      </c>
      <c r="L52" s="12">
        <f t="shared" si="17"/>
        <v>0</v>
      </c>
      <c r="M52" s="12">
        <f t="shared" si="17"/>
        <v>0</v>
      </c>
      <c r="N52" s="12">
        <f t="shared" si="17"/>
        <v>0</v>
      </c>
      <c r="O52" s="12">
        <f t="shared" si="17"/>
        <v>0</v>
      </c>
      <c r="P52" s="12">
        <f t="shared" si="17"/>
        <v>0</v>
      </c>
      <c r="Q52" s="12">
        <f t="shared" si="17"/>
        <v>0</v>
      </c>
      <c r="R52" s="12">
        <f t="shared" si="17"/>
        <v>0</v>
      </c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</row>
    <row r="53" spans="1:49" x14ac:dyDescent="0.25">
      <c r="A53" s="6"/>
      <c r="B53" s="10" t="s">
        <v>78</v>
      </c>
      <c r="C53" s="5" t="s">
        <v>67</v>
      </c>
      <c r="D53" s="15">
        <f>IFERROR(D52/D31,0)</f>
        <v>0</v>
      </c>
      <c r="E53" s="15">
        <f>IFERROR(E52/E31,0)</f>
        <v>0</v>
      </c>
      <c r="F53" s="15">
        <f>IFERROR(F52/F31,0)</f>
        <v>0</v>
      </c>
      <c r="G53" s="15">
        <f t="shared" ref="G53:R53" si="18">IFERROR(G52/G31,0)</f>
        <v>0</v>
      </c>
      <c r="H53" s="15">
        <f t="shared" si="18"/>
        <v>0</v>
      </c>
      <c r="I53" s="15">
        <f t="shared" si="18"/>
        <v>0</v>
      </c>
      <c r="J53" s="15">
        <f t="shared" si="18"/>
        <v>0</v>
      </c>
      <c r="K53" s="15">
        <f t="shared" si="18"/>
        <v>0</v>
      </c>
      <c r="L53" s="15">
        <f t="shared" si="18"/>
        <v>0</v>
      </c>
      <c r="M53" s="15">
        <f t="shared" si="18"/>
        <v>0</v>
      </c>
      <c r="N53" s="15">
        <f t="shared" si="18"/>
        <v>0</v>
      </c>
      <c r="O53" s="15">
        <f t="shared" si="18"/>
        <v>0</v>
      </c>
      <c r="P53" s="15">
        <f t="shared" si="18"/>
        <v>0</v>
      </c>
      <c r="Q53" s="15">
        <f t="shared" si="18"/>
        <v>0</v>
      </c>
      <c r="R53" s="15">
        <f t="shared" si="18"/>
        <v>0</v>
      </c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</row>
    <row r="54" spans="1:49" x14ac:dyDescent="0.25">
      <c r="A54" s="6" t="s">
        <v>79</v>
      </c>
      <c r="B54" s="10" t="s">
        <v>26</v>
      </c>
      <c r="C54" s="5" t="s">
        <v>22</v>
      </c>
      <c r="D54" s="13">
        <v>0</v>
      </c>
      <c r="E54" s="13">
        <v>0</v>
      </c>
      <c r="F54" s="13">
        <f>SUM(G54:R54)</f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</row>
    <row r="55" spans="1:49" x14ac:dyDescent="0.25">
      <c r="A55" s="6" t="s">
        <v>80</v>
      </c>
      <c r="B55" s="10" t="s">
        <v>28</v>
      </c>
      <c r="C55" s="5" t="s">
        <v>22</v>
      </c>
      <c r="D55" s="13">
        <v>0</v>
      </c>
      <c r="E55" s="13">
        <v>0</v>
      </c>
      <c r="F55" s="13">
        <f>SUM(G55:R55)</f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</row>
    <row r="56" spans="1:49" x14ac:dyDescent="0.25">
      <c r="A56" s="6" t="s">
        <v>81</v>
      </c>
      <c r="B56" s="10" t="s">
        <v>30</v>
      </c>
      <c r="C56" s="5" t="s">
        <v>22</v>
      </c>
      <c r="D56" s="13">
        <v>0</v>
      </c>
      <c r="E56" s="13">
        <v>0</v>
      </c>
      <c r="F56" s="13">
        <f>SUM(G56:R56)</f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</row>
    <row r="57" spans="1:49" x14ac:dyDescent="0.25">
      <c r="A57" s="6" t="s">
        <v>82</v>
      </c>
      <c r="B57" s="10" t="s">
        <v>32</v>
      </c>
      <c r="C57" s="5" t="s">
        <v>22</v>
      </c>
      <c r="D57" s="13">
        <v>0</v>
      </c>
      <c r="E57" s="13">
        <v>0</v>
      </c>
      <c r="F57" s="13">
        <f>SUM(G57:R57)</f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</row>
    <row r="58" spans="1:49" ht="45.6" x14ac:dyDescent="0.25">
      <c r="A58" s="6" t="s">
        <v>83</v>
      </c>
      <c r="B58" s="7" t="s">
        <v>84</v>
      </c>
      <c r="C58" s="5" t="s">
        <v>22</v>
      </c>
      <c r="D58" s="8">
        <f>D60+D61+D62+D63+D64</f>
        <v>0</v>
      </c>
      <c r="E58" s="8">
        <f t="shared" ref="E58:R58" si="19">E60+E61+E62+E63+E64</f>
        <v>0</v>
      </c>
      <c r="F58" s="8">
        <f t="shared" si="19"/>
        <v>0</v>
      </c>
      <c r="G58" s="8">
        <f t="shared" si="19"/>
        <v>0</v>
      </c>
      <c r="H58" s="8">
        <f t="shared" si="19"/>
        <v>0</v>
      </c>
      <c r="I58" s="8">
        <f t="shared" si="19"/>
        <v>0</v>
      </c>
      <c r="J58" s="8">
        <f t="shared" si="19"/>
        <v>0</v>
      </c>
      <c r="K58" s="8">
        <f t="shared" si="19"/>
        <v>0</v>
      </c>
      <c r="L58" s="8">
        <f t="shared" si="19"/>
        <v>0</v>
      </c>
      <c r="M58" s="8">
        <f t="shared" si="19"/>
        <v>0</v>
      </c>
      <c r="N58" s="8">
        <f t="shared" si="19"/>
        <v>0</v>
      </c>
      <c r="O58" s="8">
        <f t="shared" si="19"/>
        <v>0</v>
      </c>
      <c r="P58" s="8">
        <f t="shared" si="19"/>
        <v>0</v>
      </c>
      <c r="Q58" s="8">
        <f t="shared" si="19"/>
        <v>0</v>
      </c>
      <c r="R58" s="8">
        <f t="shared" si="19"/>
        <v>0</v>
      </c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</row>
    <row r="59" spans="1:49" x14ac:dyDescent="0.25">
      <c r="A59" s="6"/>
      <c r="B59" s="10" t="s">
        <v>85</v>
      </c>
      <c r="C59" s="5" t="s">
        <v>67</v>
      </c>
      <c r="D59" s="15">
        <f>IFERROR(D58/D37,0)</f>
        <v>0</v>
      </c>
      <c r="E59" s="15">
        <f>IFERROR(E58/E37,0)</f>
        <v>0</v>
      </c>
      <c r="F59" s="15">
        <f>IFERROR(F58/F37,0)</f>
        <v>0</v>
      </c>
      <c r="G59" s="15">
        <f t="shared" ref="G59:R59" si="20">IFERROR(G58/G37,0)</f>
        <v>0</v>
      </c>
      <c r="H59" s="15">
        <f t="shared" si="20"/>
        <v>0</v>
      </c>
      <c r="I59" s="15">
        <f t="shared" si="20"/>
        <v>0</v>
      </c>
      <c r="J59" s="15">
        <f t="shared" si="20"/>
        <v>0</v>
      </c>
      <c r="K59" s="15">
        <f t="shared" si="20"/>
        <v>0</v>
      </c>
      <c r="L59" s="15">
        <f t="shared" si="20"/>
        <v>0</v>
      </c>
      <c r="M59" s="15">
        <f t="shared" si="20"/>
        <v>0</v>
      </c>
      <c r="N59" s="15">
        <f t="shared" si="20"/>
        <v>0</v>
      </c>
      <c r="O59" s="15">
        <f t="shared" si="20"/>
        <v>0</v>
      </c>
      <c r="P59" s="15">
        <f t="shared" si="20"/>
        <v>0</v>
      </c>
      <c r="Q59" s="15">
        <f t="shared" si="20"/>
        <v>0</v>
      </c>
      <c r="R59" s="15">
        <f t="shared" si="20"/>
        <v>0</v>
      </c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</row>
    <row r="60" spans="1:49" x14ac:dyDescent="0.25">
      <c r="A60" s="6" t="s">
        <v>86</v>
      </c>
      <c r="B60" s="10" t="s">
        <v>26</v>
      </c>
      <c r="C60" s="5" t="s">
        <v>22</v>
      </c>
      <c r="D60" s="11"/>
      <c r="E60" s="11"/>
      <c r="F60" s="11">
        <f>SUM(G60:R60)</f>
        <v>0</v>
      </c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</row>
    <row r="61" spans="1:49" x14ac:dyDescent="0.25">
      <c r="A61" s="6" t="s">
        <v>87</v>
      </c>
      <c r="B61" s="10" t="s">
        <v>28</v>
      </c>
      <c r="C61" s="5" t="s">
        <v>22</v>
      </c>
      <c r="D61" s="11"/>
      <c r="E61" s="11"/>
      <c r="F61" s="11">
        <f>SUM(G61:R61)</f>
        <v>0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</row>
    <row r="62" spans="1:49" x14ac:dyDescent="0.25">
      <c r="A62" s="6" t="s">
        <v>88</v>
      </c>
      <c r="B62" s="10" t="s">
        <v>30</v>
      </c>
      <c r="C62" s="5" t="s">
        <v>22</v>
      </c>
      <c r="D62" s="11"/>
      <c r="E62" s="11"/>
      <c r="F62" s="11">
        <f>SUM(G62:R62)</f>
        <v>0</v>
      </c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</row>
    <row r="63" spans="1:49" x14ac:dyDescent="0.25">
      <c r="A63" s="6" t="s">
        <v>89</v>
      </c>
      <c r="B63" s="10" t="s">
        <v>32</v>
      </c>
      <c r="C63" s="5" t="s">
        <v>22</v>
      </c>
      <c r="D63" s="11"/>
      <c r="E63" s="11"/>
      <c r="F63" s="11">
        <f>SUM(G63:R63)</f>
        <v>0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</row>
    <row r="64" spans="1:49" ht="24" x14ac:dyDescent="0.25">
      <c r="A64" s="6" t="s">
        <v>90</v>
      </c>
      <c r="B64" s="10" t="s">
        <v>34</v>
      </c>
      <c r="C64" s="5" t="s">
        <v>22</v>
      </c>
      <c r="D64" s="11"/>
      <c r="E64" s="11"/>
      <c r="F64" s="11">
        <f>SUM(G64:R64)</f>
        <v>0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</row>
    <row r="65" spans="1:49" ht="22.8" x14ac:dyDescent="0.25">
      <c r="A65" s="6">
        <v>7</v>
      </c>
      <c r="B65" s="7" t="s">
        <v>91</v>
      </c>
      <c r="C65" s="5" t="s">
        <v>22</v>
      </c>
      <c r="D65" s="8">
        <f>D66+D71+D72</f>
        <v>418679.64841000002</v>
      </c>
      <c r="E65" s="8">
        <f>E66+E71+E72</f>
        <v>407118.96327000001</v>
      </c>
      <c r="F65" s="8">
        <f>F66+F71+F72</f>
        <v>6460.1431349555542</v>
      </c>
      <c r="G65" s="8">
        <f t="shared" ref="G65:R65" si="21">G66+G71+G72</f>
        <v>1461.4901209173845</v>
      </c>
      <c r="H65" s="8">
        <f t="shared" si="21"/>
        <v>1142.124955385174</v>
      </c>
      <c r="I65" s="8">
        <f t="shared" si="21"/>
        <v>948.22530347319707</v>
      </c>
      <c r="J65" s="8">
        <f t="shared" si="21"/>
        <v>191.32427967003576</v>
      </c>
      <c r="K65" s="8">
        <f t="shared" si="21"/>
        <v>0</v>
      </c>
      <c r="L65" s="8">
        <f t="shared" si="21"/>
        <v>0</v>
      </c>
      <c r="M65" s="8">
        <f t="shared" si="21"/>
        <v>0</v>
      </c>
      <c r="N65" s="8">
        <f t="shared" si="21"/>
        <v>0</v>
      </c>
      <c r="O65" s="8">
        <f t="shared" si="21"/>
        <v>0</v>
      </c>
      <c r="P65" s="8">
        <f t="shared" si="21"/>
        <v>481.35824516452726</v>
      </c>
      <c r="Q65" s="8">
        <f t="shared" si="21"/>
        <v>1021.654748295976</v>
      </c>
      <c r="R65" s="8">
        <f t="shared" si="21"/>
        <v>1213.965482049259</v>
      </c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</row>
    <row r="66" spans="1:49" ht="36" x14ac:dyDescent="0.25">
      <c r="A66" s="6" t="s">
        <v>92</v>
      </c>
      <c r="B66" s="10" t="s">
        <v>93</v>
      </c>
      <c r="C66" s="5" t="s">
        <v>22</v>
      </c>
      <c r="D66" s="13">
        <f>D67+D68+D69+D70</f>
        <v>0</v>
      </c>
      <c r="E66" s="13">
        <f>E67+E68+E69+E70</f>
        <v>0</v>
      </c>
      <c r="F66" s="13">
        <f>F67+F68+F69+F70</f>
        <v>0</v>
      </c>
      <c r="G66" s="13">
        <f t="shared" ref="G66:R66" si="22">G67+G68+G69+G70</f>
        <v>0</v>
      </c>
      <c r="H66" s="13">
        <f t="shared" si="22"/>
        <v>0</v>
      </c>
      <c r="I66" s="13">
        <f t="shared" si="22"/>
        <v>0</v>
      </c>
      <c r="J66" s="13">
        <f t="shared" si="22"/>
        <v>0</v>
      </c>
      <c r="K66" s="13">
        <f t="shared" si="22"/>
        <v>0</v>
      </c>
      <c r="L66" s="13">
        <f t="shared" si="22"/>
        <v>0</v>
      </c>
      <c r="M66" s="13">
        <f t="shared" si="22"/>
        <v>0</v>
      </c>
      <c r="N66" s="13">
        <f t="shared" si="22"/>
        <v>0</v>
      </c>
      <c r="O66" s="13">
        <f t="shared" si="22"/>
        <v>0</v>
      </c>
      <c r="P66" s="13">
        <f t="shared" si="22"/>
        <v>0</v>
      </c>
      <c r="Q66" s="13">
        <f t="shared" si="22"/>
        <v>0</v>
      </c>
      <c r="R66" s="13">
        <f t="shared" si="22"/>
        <v>0</v>
      </c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</row>
    <row r="67" spans="1:49" x14ac:dyDescent="0.25">
      <c r="A67" s="6" t="s">
        <v>94</v>
      </c>
      <c r="B67" s="10" t="s">
        <v>26</v>
      </c>
      <c r="C67" s="5" t="s">
        <v>22</v>
      </c>
      <c r="D67" s="13">
        <v>0</v>
      </c>
      <c r="E67" s="13">
        <v>0</v>
      </c>
      <c r="F67" s="13">
        <f>SUM(G67:R67)</f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</row>
    <row r="68" spans="1:49" x14ac:dyDescent="0.25">
      <c r="A68" s="6" t="s">
        <v>95</v>
      </c>
      <c r="B68" s="10" t="s">
        <v>28</v>
      </c>
      <c r="C68" s="5" t="s">
        <v>22</v>
      </c>
      <c r="D68" s="13">
        <v>0</v>
      </c>
      <c r="E68" s="13">
        <v>0</v>
      </c>
      <c r="F68" s="13">
        <f>SUM(G68:R68)</f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</row>
    <row r="69" spans="1:49" x14ac:dyDescent="0.25">
      <c r="A69" s="6" t="s">
        <v>96</v>
      </c>
      <c r="B69" s="10" t="s">
        <v>30</v>
      </c>
      <c r="C69" s="5" t="s">
        <v>22</v>
      </c>
      <c r="D69" s="13">
        <v>0</v>
      </c>
      <c r="E69" s="13">
        <v>0</v>
      </c>
      <c r="F69" s="13">
        <f>SUM(G69:R69)</f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</row>
    <row r="70" spans="1:49" x14ac:dyDescent="0.25">
      <c r="A70" s="6" t="s">
        <v>97</v>
      </c>
      <c r="B70" s="10" t="s">
        <v>32</v>
      </c>
      <c r="C70" s="5" t="s">
        <v>22</v>
      </c>
      <c r="D70" s="13">
        <v>0</v>
      </c>
      <c r="E70" s="13">
        <v>0</v>
      </c>
      <c r="F70" s="13">
        <f>SUM(G70:R70)</f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</row>
    <row r="71" spans="1:49" ht="24" x14ac:dyDescent="0.25">
      <c r="A71" s="6" t="s">
        <v>98</v>
      </c>
      <c r="B71" s="10" t="s">
        <v>34</v>
      </c>
      <c r="C71" s="5" t="s">
        <v>22</v>
      </c>
      <c r="D71" s="11"/>
      <c r="E71" s="11"/>
      <c r="F71" s="11">
        <f>SUM(G71:R71)</f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</row>
    <row r="72" spans="1:49" ht="36" x14ac:dyDescent="0.25">
      <c r="A72" s="6" t="s">
        <v>99</v>
      </c>
      <c r="B72" s="10" t="s">
        <v>100</v>
      </c>
      <c r="C72" s="5" t="s">
        <v>22</v>
      </c>
      <c r="D72" s="13">
        <f>D73+D75+D77+D79</f>
        <v>418679.64841000002</v>
      </c>
      <c r="E72" s="13">
        <f>E73+E75+E77+E79</f>
        <v>407118.96327000001</v>
      </c>
      <c r="F72" s="13">
        <f>F73+F75+F77+F79</f>
        <v>6460.1431349555542</v>
      </c>
      <c r="G72" s="13">
        <f t="shared" ref="G72:R72" si="23">G73+G75+G77+G79</f>
        <v>1461.4901209173845</v>
      </c>
      <c r="H72" s="13">
        <f t="shared" si="23"/>
        <v>1142.124955385174</v>
      </c>
      <c r="I72" s="13">
        <f t="shared" si="23"/>
        <v>948.22530347319707</v>
      </c>
      <c r="J72" s="13">
        <f t="shared" si="23"/>
        <v>191.32427967003576</v>
      </c>
      <c r="K72" s="13">
        <f t="shared" si="23"/>
        <v>0</v>
      </c>
      <c r="L72" s="13">
        <f t="shared" si="23"/>
        <v>0</v>
      </c>
      <c r="M72" s="13">
        <f t="shared" si="23"/>
        <v>0</v>
      </c>
      <c r="N72" s="13">
        <f t="shared" si="23"/>
        <v>0</v>
      </c>
      <c r="O72" s="13">
        <f t="shared" si="23"/>
        <v>0</v>
      </c>
      <c r="P72" s="13">
        <f t="shared" si="23"/>
        <v>481.35824516452726</v>
      </c>
      <c r="Q72" s="13">
        <f t="shared" si="23"/>
        <v>1021.654748295976</v>
      </c>
      <c r="R72" s="13">
        <f t="shared" si="23"/>
        <v>1213.965482049259</v>
      </c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</row>
    <row r="73" spans="1:49" x14ac:dyDescent="0.25">
      <c r="A73" s="6" t="s">
        <v>101</v>
      </c>
      <c r="B73" s="10" t="s">
        <v>26</v>
      </c>
      <c r="C73" s="5" t="s">
        <v>22</v>
      </c>
      <c r="D73" s="11">
        <v>309449.3725</v>
      </c>
      <c r="E73" s="11">
        <v>313191.62163000001</v>
      </c>
      <c r="F73" s="11">
        <f>SUM(G73:R73)</f>
        <v>2062.1335423249957</v>
      </c>
      <c r="G73" s="11">
        <v>463.48726421913585</v>
      </c>
      <c r="H73" s="11">
        <v>363.44085869355541</v>
      </c>
      <c r="I73" s="11">
        <v>304.27622317273892</v>
      </c>
      <c r="J73" s="11">
        <v>62.292320506233146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155.20367295728352</v>
      </c>
      <c r="Q73" s="11">
        <v>326.72629462157323</v>
      </c>
      <c r="R73" s="11">
        <v>386.70690815447534</v>
      </c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</row>
    <row r="74" spans="1:49" x14ac:dyDescent="0.25">
      <c r="A74" s="6"/>
      <c r="B74" s="10" t="s">
        <v>102</v>
      </c>
      <c r="C74" s="5" t="s">
        <v>67</v>
      </c>
      <c r="D74" s="15">
        <f>IFERROR(D73/D$72,0)</f>
        <v>0.73910774902764276</v>
      </c>
      <c r="E74" s="15">
        <f t="shared" ref="E74:R74" si="24">IFERROR(E73/E$72,0)</f>
        <v>0.76928772640416732</v>
      </c>
      <c r="F74" s="15">
        <f t="shared" si="24"/>
        <v>0.31920864588384745</v>
      </c>
      <c r="G74" s="15">
        <f t="shared" si="24"/>
        <v>0.31713335422904032</v>
      </c>
      <c r="H74" s="15">
        <f t="shared" si="24"/>
        <v>0.31821462002026513</v>
      </c>
      <c r="I74" s="15">
        <f t="shared" si="24"/>
        <v>0.32089021676412133</v>
      </c>
      <c r="J74" s="15">
        <f t="shared" si="24"/>
        <v>0.32558502566252728</v>
      </c>
      <c r="K74" s="15">
        <f t="shared" si="24"/>
        <v>0</v>
      </c>
      <c r="L74" s="15">
        <f t="shared" si="24"/>
        <v>0</v>
      </c>
      <c r="M74" s="15">
        <f t="shared" si="24"/>
        <v>0</v>
      </c>
      <c r="N74" s="15">
        <f t="shared" si="24"/>
        <v>0</v>
      </c>
      <c r="O74" s="15">
        <f t="shared" si="24"/>
        <v>0</v>
      </c>
      <c r="P74" s="15">
        <f t="shared" si="24"/>
        <v>0.32242861635045894</v>
      </c>
      <c r="Q74" s="15">
        <f t="shared" si="24"/>
        <v>0.31980108267154039</v>
      </c>
      <c r="R74" s="15">
        <f t="shared" si="24"/>
        <v>0.31854852042554532</v>
      </c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</row>
    <row r="75" spans="1:49" x14ac:dyDescent="0.25">
      <c r="A75" s="6" t="s">
        <v>103</v>
      </c>
      <c r="B75" s="10" t="s">
        <v>28</v>
      </c>
      <c r="C75" s="5" t="s">
        <v>22</v>
      </c>
      <c r="D75" s="11">
        <v>100283.35361999999</v>
      </c>
      <c r="E75" s="11">
        <v>85453.910929999998</v>
      </c>
      <c r="F75" s="11">
        <f>SUM(G75:R75)</f>
        <v>3593.4296180746169</v>
      </c>
      <c r="G75" s="11">
        <v>815.57149575819358</v>
      </c>
      <c r="H75" s="11">
        <v>636.28451430930272</v>
      </c>
      <c r="I75" s="11">
        <v>526.0675577961722</v>
      </c>
      <c r="J75" s="11">
        <v>105.36824414261207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266.41309379166199</v>
      </c>
      <c r="Q75" s="11">
        <v>567.76800260839559</v>
      </c>
      <c r="R75" s="11">
        <v>675.95670966827845</v>
      </c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</row>
    <row r="76" spans="1:49" x14ac:dyDescent="0.25">
      <c r="A76" s="6"/>
      <c r="B76" s="10" t="s">
        <v>102</v>
      </c>
      <c r="C76" s="5" t="s">
        <v>67</v>
      </c>
      <c r="D76" s="15">
        <f>IFERROR(D75/D$72,0)</f>
        <v>0.23952287626313187</v>
      </c>
      <c r="E76" s="15">
        <f t="shared" ref="E76:R76" si="25">IFERROR(E75/E$72,0)</f>
        <v>0.20989911706305667</v>
      </c>
      <c r="F76" s="15">
        <f t="shared" si="25"/>
        <v>0.55624613000147394</v>
      </c>
      <c r="G76" s="15">
        <f t="shared" si="25"/>
        <v>0.5580410596592027</v>
      </c>
      <c r="H76" s="15">
        <f t="shared" si="25"/>
        <v>0.5571058677154288</v>
      </c>
      <c r="I76" s="15">
        <f t="shared" si="25"/>
        <v>0.55479173132089088</v>
      </c>
      <c r="J76" s="15">
        <f t="shared" si="25"/>
        <v>0.55073116869606753</v>
      </c>
      <c r="K76" s="15">
        <f t="shared" si="25"/>
        <v>0</v>
      </c>
      <c r="L76" s="15">
        <f t="shared" si="25"/>
        <v>0</v>
      </c>
      <c r="M76" s="15">
        <f t="shared" si="25"/>
        <v>0</v>
      </c>
      <c r="N76" s="15">
        <f t="shared" si="25"/>
        <v>0</v>
      </c>
      <c r="O76" s="15">
        <f t="shared" si="25"/>
        <v>0</v>
      </c>
      <c r="P76" s="15">
        <f t="shared" si="25"/>
        <v>0.5534611621757981</v>
      </c>
      <c r="Q76" s="15">
        <f t="shared" si="25"/>
        <v>0.55573372859606363</v>
      </c>
      <c r="R76" s="15">
        <f t="shared" si="25"/>
        <v>0.55681707566117622</v>
      </c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</row>
    <row r="77" spans="1:49" x14ac:dyDescent="0.25">
      <c r="A77" s="6" t="s">
        <v>104</v>
      </c>
      <c r="B77" s="10" t="s">
        <v>30</v>
      </c>
      <c r="C77" s="5" t="s">
        <v>22</v>
      </c>
      <c r="D77" s="11">
        <v>8891.9992000000002</v>
      </c>
      <c r="E77" s="11">
        <v>8422.1674299999995</v>
      </c>
      <c r="F77" s="11">
        <f>SUM(G77:R77)</f>
        <v>804.57997455594148</v>
      </c>
      <c r="G77" s="11">
        <v>182.43136094005504</v>
      </c>
      <c r="H77" s="11">
        <v>142.39958238231586</v>
      </c>
      <c r="I77" s="11">
        <v>117.88152250428598</v>
      </c>
      <c r="J77" s="11">
        <v>23.663715021190534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59.741478415581732</v>
      </c>
      <c r="Q77" s="11">
        <v>127.16045106600716</v>
      </c>
      <c r="R77" s="11">
        <v>151.30186422650522</v>
      </c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</row>
    <row r="78" spans="1:49" x14ac:dyDescent="0.25">
      <c r="A78" s="6"/>
      <c r="B78" s="10" t="s">
        <v>102</v>
      </c>
      <c r="C78" s="5" t="s">
        <v>67</v>
      </c>
      <c r="D78" s="15">
        <f>IFERROR(D77/D$72,0)</f>
        <v>2.1238193052298401E-2</v>
      </c>
      <c r="E78" s="15">
        <f t="shared" ref="E78:R78" si="26">IFERROR(E77/E$72,0)</f>
        <v>2.0687239332584085E-2</v>
      </c>
      <c r="F78" s="15">
        <f t="shared" si="26"/>
        <v>0.12454522411467854</v>
      </c>
      <c r="G78" s="15">
        <f t="shared" si="26"/>
        <v>0.12482558611175694</v>
      </c>
      <c r="H78" s="15">
        <f t="shared" si="26"/>
        <v>0.1246795122643061</v>
      </c>
      <c r="I78" s="15">
        <f t="shared" si="26"/>
        <v>0.12431805191498781</v>
      </c>
      <c r="J78" s="15">
        <f t="shared" si="26"/>
        <v>0.12368380564140509</v>
      </c>
      <c r="K78" s="15">
        <f t="shared" si="26"/>
        <v>0</v>
      </c>
      <c r="L78" s="15">
        <f t="shared" si="26"/>
        <v>0</v>
      </c>
      <c r="M78" s="15">
        <f t="shared" si="26"/>
        <v>0</v>
      </c>
      <c r="N78" s="15">
        <f t="shared" si="26"/>
        <v>0</v>
      </c>
      <c r="O78" s="15">
        <f t="shared" si="26"/>
        <v>0</v>
      </c>
      <c r="P78" s="15">
        <f t="shared" si="26"/>
        <v>0.12411022147374294</v>
      </c>
      <c r="Q78" s="15">
        <f t="shared" si="26"/>
        <v>0.12446518873239597</v>
      </c>
      <c r="R78" s="15">
        <f t="shared" si="26"/>
        <v>0.12463440391327853</v>
      </c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</row>
    <row r="79" spans="1:49" x14ac:dyDescent="0.25">
      <c r="A79" s="6" t="s">
        <v>105</v>
      </c>
      <c r="B79" s="10" t="s">
        <v>32</v>
      </c>
      <c r="C79" s="5" t="s">
        <v>22</v>
      </c>
      <c r="D79" s="11">
        <v>54.923090000000002</v>
      </c>
      <c r="E79" s="11">
        <v>51.263280000000002</v>
      </c>
      <c r="F79" s="11">
        <f>SUM(G79:R79)</f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</row>
    <row r="80" spans="1:49" x14ac:dyDescent="0.25">
      <c r="A80" s="6"/>
      <c r="B80" s="10" t="s">
        <v>102</v>
      </c>
      <c r="C80" s="5" t="s">
        <v>67</v>
      </c>
      <c r="D80" s="15">
        <f>IFERROR(D79/D$72,0)</f>
        <v>1.3118165692691018E-4</v>
      </c>
      <c r="E80" s="15">
        <f t="shared" ref="E80:R80" si="27">IFERROR(E79/E$72,0)</f>
        <v>1.2591720019193101E-4</v>
      </c>
      <c r="F80" s="15">
        <f t="shared" si="27"/>
        <v>0</v>
      </c>
      <c r="G80" s="15">
        <f t="shared" si="27"/>
        <v>0</v>
      </c>
      <c r="H80" s="15">
        <f t="shared" si="27"/>
        <v>0</v>
      </c>
      <c r="I80" s="15">
        <f t="shared" si="27"/>
        <v>0</v>
      </c>
      <c r="J80" s="15">
        <f t="shared" si="27"/>
        <v>0</v>
      </c>
      <c r="K80" s="15">
        <f t="shared" si="27"/>
        <v>0</v>
      </c>
      <c r="L80" s="15">
        <f t="shared" si="27"/>
        <v>0</v>
      </c>
      <c r="M80" s="15">
        <f t="shared" si="27"/>
        <v>0</v>
      </c>
      <c r="N80" s="15">
        <f t="shared" si="27"/>
        <v>0</v>
      </c>
      <c r="O80" s="15">
        <f t="shared" si="27"/>
        <v>0</v>
      </c>
      <c r="P80" s="15">
        <f t="shared" si="27"/>
        <v>0</v>
      </c>
      <c r="Q80" s="15">
        <f t="shared" si="27"/>
        <v>0</v>
      </c>
      <c r="R80" s="15">
        <f t="shared" si="27"/>
        <v>0</v>
      </c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</row>
    <row r="81" spans="1:49" ht="34.200000000000003" x14ac:dyDescent="0.25">
      <c r="A81" s="6">
        <v>8</v>
      </c>
      <c r="B81" s="7" t="s">
        <v>106</v>
      </c>
      <c r="C81" s="5" t="s">
        <v>107</v>
      </c>
      <c r="D81" s="16">
        <f>D82+D83+D84+D85</f>
        <v>0</v>
      </c>
      <c r="E81" s="16">
        <f>E82+E83+E84+E85</f>
        <v>0</v>
      </c>
      <c r="F81" s="16">
        <f>F82+F83+F84+F85</f>
        <v>3.5156689811642354</v>
      </c>
      <c r="G81" s="16">
        <f t="shared" ref="G81:R81" si="28">G82+G83+G84+G85</f>
        <v>3.5156689811642354</v>
      </c>
      <c r="H81" s="16">
        <f t="shared" si="28"/>
        <v>3.5156689811642354</v>
      </c>
      <c r="I81" s="16">
        <f t="shared" si="28"/>
        <v>3.5156689811642354</v>
      </c>
      <c r="J81" s="16">
        <f t="shared" si="28"/>
        <v>3.5156689811642354</v>
      </c>
      <c r="K81" s="16">
        <f t="shared" si="28"/>
        <v>0</v>
      </c>
      <c r="L81" s="16">
        <f t="shared" si="28"/>
        <v>0</v>
      </c>
      <c r="M81" s="16">
        <f t="shared" si="28"/>
        <v>0</v>
      </c>
      <c r="N81" s="16">
        <f t="shared" si="28"/>
        <v>0</v>
      </c>
      <c r="O81" s="16">
        <f t="shared" si="28"/>
        <v>0</v>
      </c>
      <c r="P81" s="16">
        <f t="shared" si="28"/>
        <v>3.5156689811642354</v>
      </c>
      <c r="Q81" s="16">
        <f t="shared" si="28"/>
        <v>3.5156689811642354</v>
      </c>
      <c r="R81" s="16">
        <f t="shared" si="28"/>
        <v>3.5156689811642354</v>
      </c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</row>
    <row r="82" spans="1:49" x14ac:dyDescent="0.25">
      <c r="A82" s="6" t="s">
        <v>108</v>
      </c>
      <c r="B82" s="10" t="s">
        <v>26</v>
      </c>
      <c r="C82" s="5" t="s">
        <v>107</v>
      </c>
      <c r="D82" s="17"/>
      <c r="E82" s="17"/>
      <c r="F82" s="17">
        <v>1.1041689811642352</v>
      </c>
      <c r="G82" s="17">
        <v>1.1041689811642352</v>
      </c>
      <c r="H82" s="17">
        <v>1.1041689811642352</v>
      </c>
      <c r="I82" s="17">
        <v>1.1041689811642352</v>
      </c>
      <c r="J82" s="17">
        <v>1.1041689811642352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1.1041689811642352</v>
      </c>
      <c r="Q82" s="17">
        <v>1.1041689811642352</v>
      </c>
      <c r="R82" s="17">
        <v>1.1041689811642352</v>
      </c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</row>
    <row r="83" spans="1:49" x14ac:dyDescent="0.25">
      <c r="A83" s="6" t="s">
        <v>109</v>
      </c>
      <c r="B83" s="10" t="s">
        <v>28</v>
      </c>
      <c r="C83" s="5" t="s">
        <v>107</v>
      </c>
      <c r="D83" s="17"/>
      <c r="E83" s="17"/>
      <c r="F83" s="17">
        <v>1.9712000000000001</v>
      </c>
      <c r="G83" s="17">
        <v>1.9712000000000001</v>
      </c>
      <c r="H83" s="17">
        <v>1.9712000000000001</v>
      </c>
      <c r="I83" s="17">
        <v>1.9712000000000001</v>
      </c>
      <c r="J83" s="17">
        <v>1.9712000000000001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1.9712000000000001</v>
      </c>
      <c r="Q83" s="17">
        <v>1.9712000000000001</v>
      </c>
      <c r="R83" s="17">
        <v>1.9712000000000001</v>
      </c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</row>
    <row r="84" spans="1:49" x14ac:dyDescent="0.25">
      <c r="A84" s="6" t="s">
        <v>110</v>
      </c>
      <c r="B84" s="10" t="s">
        <v>30</v>
      </c>
      <c r="C84" s="5" t="s">
        <v>107</v>
      </c>
      <c r="D84" s="17"/>
      <c r="E84" s="17"/>
      <c r="F84" s="17">
        <v>0.44030000000000008</v>
      </c>
      <c r="G84" s="17">
        <v>0.44030000000000008</v>
      </c>
      <c r="H84" s="17">
        <v>0.44030000000000008</v>
      </c>
      <c r="I84" s="17">
        <v>0.44030000000000008</v>
      </c>
      <c r="J84" s="17">
        <v>0.44030000000000008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0.44030000000000008</v>
      </c>
      <c r="Q84" s="17">
        <v>0.44030000000000008</v>
      </c>
      <c r="R84" s="17">
        <v>0.44030000000000008</v>
      </c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</row>
    <row r="85" spans="1:49" x14ac:dyDescent="0.25">
      <c r="A85" s="6" t="s">
        <v>111</v>
      </c>
      <c r="B85" s="10" t="s">
        <v>32</v>
      </c>
      <c r="C85" s="5" t="s">
        <v>107</v>
      </c>
      <c r="D85" s="17"/>
      <c r="E85" s="17"/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</row>
    <row r="86" spans="1:49" ht="60" x14ac:dyDescent="0.25">
      <c r="A86" s="6" t="s">
        <v>112</v>
      </c>
      <c r="B86" s="10" t="s">
        <v>113</v>
      </c>
      <c r="C86" s="5" t="s">
        <v>107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</row>
    <row r="87" spans="1:49" x14ac:dyDescent="0.25">
      <c r="A87" s="6" t="s">
        <v>114</v>
      </c>
      <c r="B87" s="10" t="s">
        <v>26</v>
      </c>
      <c r="C87" s="5" t="s">
        <v>107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</row>
    <row r="88" spans="1:49" x14ac:dyDescent="0.25">
      <c r="A88" s="6" t="s">
        <v>115</v>
      </c>
      <c r="B88" s="10" t="s">
        <v>28</v>
      </c>
      <c r="C88" s="5" t="s">
        <v>107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</row>
    <row r="89" spans="1:49" x14ac:dyDescent="0.25">
      <c r="A89" s="6" t="s">
        <v>116</v>
      </c>
      <c r="B89" s="10" t="s">
        <v>30</v>
      </c>
      <c r="C89" s="5" t="s">
        <v>107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</row>
    <row r="90" spans="1:49" x14ac:dyDescent="0.25">
      <c r="A90" s="6" t="s">
        <v>117</v>
      </c>
      <c r="B90" s="10" t="s">
        <v>32</v>
      </c>
      <c r="C90" s="5" t="s">
        <v>107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</row>
    <row r="91" spans="1:49" x14ac:dyDescent="0.25">
      <c r="A91" s="18"/>
      <c r="B91" s="19"/>
      <c r="C91" s="20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</row>
    <row r="92" spans="1:49" x14ac:dyDescent="0.25">
      <c r="A92" s="18"/>
      <c r="B92" s="19"/>
      <c r="C92" s="20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</row>
    <row r="93" spans="1:49" x14ac:dyDescent="0.25">
      <c r="B93" s="22" t="s">
        <v>118</v>
      </c>
      <c r="G93" s="25"/>
      <c r="H93" s="25"/>
      <c r="I93" s="25"/>
      <c r="M93" s="26" t="s">
        <v>119</v>
      </c>
      <c r="N93" s="26"/>
      <c r="O93" s="26"/>
    </row>
    <row r="94" spans="1:49" x14ac:dyDescent="0.25">
      <c r="G94" s="27" t="s">
        <v>120</v>
      </c>
      <c r="H94" s="27"/>
      <c r="I94" s="27"/>
      <c r="M94" s="28" t="s">
        <v>121</v>
      </c>
      <c r="N94" s="28"/>
      <c r="O94" s="28"/>
    </row>
    <row r="95" spans="1:49" x14ac:dyDescent="0.25">
      <c r="B95" s="1" t="s">
        <v>123</v>
      </c>
    </row>
    <row r="96" spans="1:49" s="2" customFormat="1" ht="31.8" customHeight="1" x14ac:dyDescent="0.25">
      <c r="B96" s="33" t="s">
        <v>125</v>
      </c>
      <c r="I96" s="1" t="s">
        <v>124</v>
      </c>
    </row>
    <row r="97" spans="2:2" x14ac:dyDescent="0.25">
      <c r="B97" s="23"/>
    </row>
  </sheetData>
  <mergeCells count="15">
    <mergeCell ref="N1:Q1"/>
    <mergeCell ref="B3:Q3"/>
    <mergeCell ref="C4:M4"/>
    <mergeCell ref="C5:M5"/>
    <mergeCell ref="A7:A9"/>
    <mergeCell ref="B7:B9"/>
    <mergeCell ref="C7:C9"/>
    <mergeCell ref="D7:D9"/>
    <mergeCell ref="E7:E9"/>
    <mergeCell ref="F7:F9"/>
    <mergeCell ref="G7:R7"/>
    <mergeCell ref="G93:I93"/>
    <mergeCell ref="M93:O93"/>
    <mergeCell ref="G94:I94"/>
    <mergeCell ref="M94:O94"/>
  </mergeCells>
  <pageMargins left="0.7" right="0.7" top="0.75" bottom="0.75" header="0.3" footer="0.3"/>
  <pageSetup paperSize="9" scale="18" fitToHeight="0" orientation="portrait" r:id="rId1"/>
  <headerFooter differentFirst="1">
    <oddHeader>&amp;C&amp;P&amp;RПродовження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Usher</cp:lastModifiedBy>
  <cp:lastPrinted>2021-10-04T11:32:49Z</cp:lastPrinted>
  <dcterms:created xsi:type="dcterms:W3CDTF">2021-10-04T05:56:41Z</dcterms:created>
  <dcterms:modified xsi:type="dcterms:W3CDTF">2021-10-04T11:33:36Z</dcterms:modified>
</cp:coreProperties>
</file>