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 по виконанню бюджету 2021\Сесія\1 півріччя 2021 року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F111" i="1"/>
  <c r="G111" i="1"/>
  <c r="E111" i="1"/>
  <c r="K78" i="1" l="1"/>
  <c r="J78" i="1"/>
  <c r="I78" i="1"/>
  <c r="H78" i="1"/>
  <c r="H79" i="1"/>
  <c r="E76" i="1"/>
  <c r="F76" i="1"/>
  <c r="G76" i="1"/>
  <c r="D76" i="1"/>
  <c r="G141" i="1" l="1"/>
  <c r="G140" i="1" s="1"/>
  <c r="G137" i="1"/>
  <c r="G136" i="1" s="1"/>
  <c r="E141" i="1"/>
  <c r="E140" i="1" s="1"/>
  <c r="E137" i="1"/>
  <c r="E136" i="1" s="1"/>
  <c r="G90" i="1"/>
  <c r="G89" i="1" s="1"/>
  <c r="E90" i="1"/>
  <c r="E89" i="1" s="1"/>
  <c r="G86" i="1"/>
  <c r="G85" i="1" s="1"/>
  <c r="E85" i="1"/>
  <c r="E86" i="1"/>
  <c r="K59" i="1" l="1"/>
  <c r="I75" i="1"/>
  <c r="J72" i="1"/>
  <c r="J73" i="1"/>
  <c r="J74" i="1"/>
  <c r="J75" i="1"/>
  <c r="J80" i="1"/>
  <c r="K104" i="1"/>
  <c r="J103" i="1"/>
  <c r="J104" i="1"/>
  <c r="J105" i="1"/>
  <c r="J106" i="1"/>
  <c r="J107" i="1"/>
  <c r="H104" i="1"/>
  <c r="H105" i="1"/>
  <c r="H106" i="1"/>
  <c r="H107" i="1"/>
  <c r="H103" i="1"/>
  <c r="J34" i="1"/>
  <c r="J35" i="1"/>
  <c r="J33" i="1"/>
  <c r="J42" i="1"/>
  <c r="J43" i="1"/>
  <c r="J44" i="1"/>
  <c r="J45" i="1"/>
  <c r="J37" i="1"/>
  <c r="J38" i="1"/>
  <c r="J39" i="1"/>
  <c r="H102" i="1" l="1"/>
  <c r="J102" i="1"/>
  <c r="H101" i="1"/>
  <c r="J101" i="1"/>
  <c r="F94" i="1"/>
  <c r="G94" i="1"/>
  <c r="E94" i="1"/>
  <c r="F98" i="1"/>
  <c r="G98" i="1"/>
  <c r="E98" i="1"/>
  <c r="E116" i="1"/>
  <c r="F119" i="1"/>
  <c r="G119" i="1"/>
  <c r="E119" i="1"/>
  <c r="J127" i="1"/>
  <c r="H127" i="1"/>
  <c r="F123" i="1"/>
  <c r="G123" i="1"/>
  <c r="E123" i="1"/>
  <c r="J118" i="1"/>
  <c r="H118" i="1"/>
  <c r="J117" i="1"/>
  <c r="H117" i="1"/>
  <c r="G116" i="1"/>
  <c r="F116" i="1"/>
  <c r="D116" i="1"/>
  <c r="E131" i="1" l="1"/>
  <c r="J116" i="1"/>
  <c r="H116" i="1"/>
  <c r="K96" i="1" l="1"/>
  <c r="J97" i="1"/>
  <c r="H97" i="1"/>
  <c r="I38" i="1" l="1"/>
  <c r="I39" i="1"/>
  <c r="I40" i="1"/>
  <c r="I41" i="1"/>
  <c r="I42" i="1"/>
  <c r="I43" i="1"/>
  <c r="I44" i="1"/>
  <c r="I45" i="1"/>
  <c r="H38" i="1"/>
  <c r="H39" i="1"/>
  <c r="H40" i="1"/>
  <c r="H41" i="1"/>
  <c r="H42" i="1"/>
  <c r="H43" i="1"/>
  <c r="H44" i="1"/>
  <c r="H45" i="1"/>
  <c r="I37" i="1"/>
  <c r="H37" i="1"/>
  <c r="I34" i="1"/>
  <c r="I35" i="1"/>
  <c r="I33" i="1"/>
  <c r="H34" i="1"/>
  <c r="H35" i="1"/>
  <c r="H33" i="1"/>
  <c r="J29" i="1"/>
  <c r="J26" i="1"/>
  <c r="J19" i="1"/>
  <c r="H80" i="1"/>
  <c r="I80" i="1"/>
  <c r="H74" i="1"/>
  <c r="I74" i="1"/>
  <c r="H73" i="1"/>
  <c r="I73" i="1"/>
  <c r="H65" i="1"/>
  <c r="I65" i="1"/>
  <c r="H31" i="1"/>
  <c r="I31" i="1"/>
  <c r="H30" i="1"/>
  <c r="I30" i="1"/>
  <c r="H26" i="1"/>
  <c r="I26" i="1"/>
  <c r="H22" i="1"/>
  <c r="I22" i="1"/>
  <c r="H21" i="1"/>
  <c r="I21" i="1"/>
  <c r="H20" i="1"/>
  <c r="I20" i="1"/>
  <c r="F46" i="1"/>
  <c r="G46" i="1"/>
  <c r="F32" i="1"/>
  <c r="G32" i="1"/>
  <c r="F17" i="1"/>
  <c r="G17" i="1"/>
  <c r="F13" i="1"/>
  <c r="G13" i="1"/>
  <c r="E13" i="1"/>
  <c r="E17" i="1"/>
  <c r="E36" i="1"/>
  <c r="E46" i="1"/>
  <c r="F52" i="1"/>
  <c r="G52" i="1"/>
  <c r="E52" i="1"/>
  <c r="F56" i="1"/>
  <c r="F81" i="1" s="1"/>
  <c r="G56" i="1"/>
  <c r="E56" i="1"/>
  <c r="F63" i="1"/>
  <c r="G63" i="1"/>
  <c r="E63" i="1"/>
  <c r="F70" i="1"/>
  <c r="G70" i="1"/>
  <c r="E70" i="1"/>
  <c r="F36" i="1"/>
  <c r="G36" i="1"/>
  <c r="E32" i="1"/>
  <c r="D32" i="1"/>
  <c r="J32" i="1" s="1"/>
  <c r="E81" i="1" l="1"/>
  <c r="K32" i="1"/>
  <c r="G81" i="1"/>
  <c r="H32" i="1"/>
  <c r="I32" i="1"/>
  <c r="D128" i="1" l="1"/>
  <c r="D123" i="1"/>
  <c r="D119" i="1"/>
  <c r="D111" i="1"/>
  <c r="D108" i="1"/>
  <c r="D98" i="1"/>
  <c r="D94" i="1"/>
  <c r="D70" i="1"/>
  <c r="D63" i="1"/>
  <c r="D56" i="1"/>
  <c r="D52" i="1"/>
  <c r="D46" i="1"/>
  <c r="D36" i="1"/>
  <c r="D17" i="1"/>
  <c r="D13" i="1"/>
  <c r="D131" i="1" l="1"/>
  <c r="D81" i="1"/>
  <c r="H92" i="1"/>
  <c r="H91" i="1"/>
  <c r="H90" i="1"/>
  <c r="H88" i="1"/>
  <c r="H87" i="1"/>
  <c r="H86" i="1"/>
  <c r="H138" i="1"/>
  <c r="H139" i="1"/>
  <c r="H142" i="1"/>
  <c r="H143" i="1"/>
  <c r="H136" i="1"/>
  <c r="H140" i="1"/>
  <c r="H94" i="1" l="1"/>
  <c r="K94" i="1"/>
  <c r="H141" i="1"/>
  <c r="H137" i="1"/>
  <c r="H85" i="1"/>
  <c r="H89" i="1"/>
  <c r="J94" i="1"/>
  <c r="J133" i="1" l="1"/>
  <c r="J134" i="1"/>
  <c r="I133" i="1"/>
  <c r="I134" i="1"/>
  <c r="H133" i="1"/>
  <c r="H134" i="1"/>
  <c r="J83" i="1"/>
  <c r="H83" i="1"/>
  <c r="K99" i="1"/>
  <c r="K100" i="1"/>
  <c r="K109" i="1"/>
  <c r="K110" i="1"/>
  <c r="K114" i="1"/>
  <c r="K121" i="1"/>
  <c r="K126" i="1"/>
  <c r="J95" i="1"/>
  <c r="J96" i="1"/>
  <c r="J99" i="1"/>
  <c r="J100" i="1"/>
  <c r="J109" i="1"/>
  <c r="J110" i="1"/>
  <c r="J112" i="1"/>
  <c r="J113" i="1"/>
  <c r="J114" i="1"/>
  <c r="J121" i="1"/>
  <c r="J122" i="1"/>
  <c r="J124" i="1"/>
  <c r="J125" i="1"/>
  <c r="J126" i="1"/>
  <c r="J129" i="1"/>
  <c r="J130" i="1"/>
  <c r="H95" i="1"/>
  <c r="H96" i="1"/>
  <c r="H99" i="1"/>
  <c r="H100" i="1"/>
  <c r="H109" i="1"/>
  <c r="H110" i="1"/>
  <c r="H112" i="1"/>
  <c r="H113" i="1"/>
  <c r="H114" i="1"/>
  <c r="H121" i="1"/>
  <c r="H124" i="1"/>
  <c r="H129" i="1"/>
  <c r="H130" i="1"/>
  <c r="E128" i="1"/>
  <c r="F128" i="1"/>
  <c r="G128" i="1"/>
  <c r="E108" i="1"/>
  <c r="F108" i="1"/>
  <c r="G108" i="1"/>
  <c r="G131" i="1" s="1"/>
  <c r="J65" i="1"/>
  <c r="K14" i="1"/>
  <c r="K15" i="1"/>
  <c r="K16" i="1"/>
  <c r="K18" i="1"/>
  <c r="K23" i="1"/>
  <c r="K24" i="1"/>
  <c r="K25" i="1"/>
  <c r="K27" i="1"/>
  <c r="K28" i="1"/>
  <c r="K40" i="1"/>
  <c r="K41" i="1"/>
  <c r="K45" i="1"/>
  <c r="K47" i="1"/>
  <c r="K48" i="1"/>
  <c r="K49" i="1"/>
  <c r="K50" i="1"/>
  <c r="K51" i="1"/>
  <c r="K53" i="1"/>
  <c r="K54" i="1"/>
  <c r="K55" i="1"/>
  <c r="K58" i="1"/>
  <c r="K61" i="1"/>
  <c r="K66" i="1"/>
  <c r="K67" i="1"/>
  <c r="K69" i="1"/>
  <c r="K72" i="1"/>
  <c r="K77" i="1"/>
  <c r="K79" i="1"/>
  <c r="J14" i="1"/>
  <c r="J15" i="1"/>
  <c r="J16" i="1"/>
  <c r="J18" i="1"/>
  <c r="J23" i="1"/>
  <c r="J24" i="1"/>
  <c r="J25" i="1"/>
  <c r="J27" i="1"/>
  <c r="J28" i="1"/>
  <c r="J40" i="1"/>
  <c r="J41" i="1"/>
  <c r="J47" i="1"/>
  <c r="J48" i="1"/>
  <c r="J49" i="1"/>
  <c r="J50" i="1"/>
  <c r="J51" i="1"/>
  <c r="J53" i="1"/>
  <c r="J54" i="1"/>
  <c r="J55" i="1"/>
  <c r="J57" i="1"/>
  <c r="J58" i="1"/>
  <c r="J59" i="1"/>
  <c r="J60" i="1"/>
  <c r="J61" i="1"/>
  <c r="J62" i="1"/>
  <c r="J64" i="1"/>
  <c r="J66" i="1"/>
  <c r="J67" i="1"/>
  <c r="J68" i="1"/>
  <c r="J69" i="1"/>
  <c r="J71" i="1"/>
  <c r="J77" i="1"/>
  <c r="J79" i="1"/>
  <c r="I14" i="1"/>
  <c r="I15" i="1"/>
  <c r="I16" i="1"/>
  <c r="I18" i="1"/>
  <c r="I19" i="1"/>
  <c r="I23" i="1"/>
  <c r="I24" i="1"/>
  <c r="I27" i="1"/>
  <c r="I28" i="1"/>
  <c r="I29" i="1"/>
  <c r="I47" i="1"/>
  <c r="I48" i="1"/>
  <c r="I49" i="1"/>
  <c r="I50" i="1"/>
  <c r="I51" i="1"/>
  <c r="I53" i="1"/>
  <c r="I54" i="1"/>
  <c r="I55" i="1"/>
  <c r="I57" i="1"/>
  <c r="I58" i="1"/>
  <c r="I59" i="1"/>
  <c r="I60" i="1"/>
  <c r="I61" i="1"/>
  <c r="I62" i="1"/>
  <c r="I64" i="1"/>
  <c r="I66" i="1"/>
  <c r="I67" i="1"/>
  <c r="I68" i="1"/>
  <c r="I69" i="1"/>
  <c r="I71" i="1"/>
  <c r="I72" i="1"/>
  <c r="I79" i="1"/>
  <c r="H14" i="1"/>
  <c r="H15" i="1"/>
  <c r="H16" i="1"/>
  <c r="H18" i="1"/>
  <c r="H19" i="1"/>
  <c r="H23" i="1"/>
  <c r="H24" i="1"/>
  <c r="H27" i="1"/>
  <c r="H28" i="1"/>
  <c r="H29" i="1"/>
  <c r="H47" i="1"/>
  <c r="H48" i="1"/>
  <c r="H49" i="1"/>
  <c r="H50" i="1"/>
  <c r="H51" i="1"/>
  <c r="H53" i="1"/>
  <c r="H54" i="1"/>
  <c r="H55" i="1"/>
  <c r="H57" i="1"/>
  <c r="H58" i="1"/>
  <c r="H59" i="1"/>
  <c r="H60" i="1"/>
  <c r="H61" i="1"/>
  <c r="H62" i="1"/>
  <c r="H64" i="1"/>
  <c r="H66" i="1"/>
  <c r="H67" i="1"/>
  <c r="H68" i="1"/>
  <c r="H69" i="1"/>
  <c r="H71" i="1"/>
  <c r="H72" i="1"/>
  <c r="H75" i="1"/>
  <c r="H76" i="1"/>
  <c r="F131" i="1" l="1"/>
  <c r="K13" i="1"/>
  <c r="J17" i="1"/>
  <c r="K36" i="1"/>
  <c r="K46" i="1"/>
  <c r="K52" i="1"/>
  <c r="K56" i="1"/>
  <c r="I63" i="1"/>
  <c r="I70" i="1"/>
  <c r="H70" i="1"/>
  <c r="H63" i="1"/>
  <c r="H17" i="1"/>
  <c r="K17" i="1"/>
  <c r="J36" i="1"/>
  <c r="I36" i="1"/>
  <c r="J46" i="1"/>
  <c r="I46" i="1"/>
  <c r="J52" i="1"/>
  <c r="I52" i="1"/>
  <c r="J56" i="1"/>
  <c r="I56" i="1"/>
  <c r="J63" i="1"/>
  <c r="K70" i="1"/>
  <c r="K76" i="1"/>
  <c r="I76" i="1"/>
  <c r="H13" i="1"/>
  <c r="K98" i="1"/>
  <c r="K108" i="1"/>
  <c r="K111" i="1"/>
  <c r="K119" i="1"/>
  <c r="K123" i="1"/>
  <c r="J128" i="1"/>
  <c r="I13" i="1"/>
  <c r="J76" i="1"/>
  <c r="J70" i="1"/>
  <c r="H128" i="1"/>
  <c r="H123" i="1"/>
  <c r="H108" i="1"/>
  <c r="H98" i="1"/>
  <c r="J123" i="1"/>
  <c r="J108" i="1"/>
  <c r="J98" i="1"/>
  <c r="K131" i="1"/>
  <c r="H56" i="1"/>
  <c r="H52" i="1"/>
  <c r="H46" i="1"/>
  <c r="H36" i="1"/>
  <c r="I17" i="1"/>
  <c r="J13" i="1"/>
  <c r="H119" i="1"/>
  <c r="H111" i="1"/>
  <c r="J119" i="1"/>
  <c r="J111" i="1"/>
  <c r="K63" i="1"/>
  <c r="I81" i="1" l="1"/>
  <c r="H81" i="1"/>
  <c r="J81" i="1"/>
  <c r="K81" i="1"/>
  <c r="J131" i="1"/>
  <c r="H131" i="1"/>
</calcChain>
</file>

<file path=xl/sharedStrings.xml><?xml version="1.0" encoding="utf-8"?>
<sst xmlns="http://schemas.openxmlformats.org/spreadsheetml/2006/main" count="216" uniqueCount="154">
  <si>
    <t>Загальний фонд</t>
  </si>
  <si>
    <t>грн.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</si>
  <si>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</si>
  <si>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</si>
  <si>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</si>
  <si>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</si>
  <si>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</si>
  <si>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</si>
  <si>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</si>
  <si>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</si>
  <si>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</si>
  <si>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</si>
  <si>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</si>
  <si>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</si>
  <si>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</si>
  <si>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</si>
  <si>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</si>
  <si>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</si>
  <si>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</si>
  <si>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</si>
  <si>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</si>
  <si>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</si>
  <si>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</si>
  <si>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</si>
  <si>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</si>
  <si>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</si>
  <si>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</si>
  <si>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</si>
  <si>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</si>
  <si>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</si>
  <si>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</si>
  <si>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</si>
  <si>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</si>
  <si>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</si>
  <si>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</si>
  <si>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</si>
  <si>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</si>
  <si>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</si>
  <si>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</si>
  <si>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</si>
  <si>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</si>
  <si>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</si>
  <si>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</si>
  <si>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</si>
  <si>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</si>
  <si>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</si>
  <si>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</si>
  <si>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</si>
  <si>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</si>
  <si>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</si>
  <si>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</si>
  <si>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</si>
  <si>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</si>
  <si>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</si>
  <si>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</si>
  <si>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</si>
  <si>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</si>
  <si>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</si>
  <si>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</si>
  <si>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</si>
  <si>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</si>
  <si>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</si>
  <si>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</si>
  <si>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</si>
  <si>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</si>
  <si>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</si>
  <si>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</si>
  <si>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</si>
  <si>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</si>
  <si>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</si>
  <si>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</si>
  <si>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</si>
  <si>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</si>
  <si>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</si>
  <si>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</si>
  <si>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</si>
  <si>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</si>
  <si>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</si>
  <si>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</si>
  <si>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</si>
  <si>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</si>
  <si>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</si>
  <si>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</si>
  <si>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</si>
  <si>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</si>
  <si>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</si>
  <si>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</si>
  <si>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</si>
  <si>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</si>
  <si>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</si>
  <si>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</si>
  <si>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</si>
  <si>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</si>
  <si>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</si>
  <si>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</si>
  <si>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</si>
  <si>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</si>
  <si>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</si>
  <si>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</si>
  <si>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</si>
  <si>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</si>
  <si>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</si>
  <si>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</si>
  <si>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</si>
  <si>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</si>
  <si>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</si>
  <si>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</si>
  <si>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</si>
  <si>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</si>
  <si>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</si>
  <si>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</si>
  <si>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</si>
  <si>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</si>
  <si>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</si>
  <si>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</si>
  <si>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</si>
  <si>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</si>
  <si>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</si>
  <si>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</si>
  <si>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</si>
  <si>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</si>
  <si>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Бюджет на 2021 рік з урахуванням змін</t>
  </si>
  <si>
    <t>Забезпечення діяльності центрів професійного розвитку педагогічних працівників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</si>
  <si>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</si>
  <si>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</si>
  <si>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</si>
  <si>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</si>
  <si>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</si>
  <si>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</si>
  <si>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</si>
  <si>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</si>
  <si>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</si>
  <si>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</si>
  <si>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</si>
  <si>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</si>
  <si>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</si>
  <si>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</si>
  <si>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</si>
  <si>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</si>
  <si>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</si>
  <si>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</si>
  <si>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Інші заходи громадського порядку та безпеки</t>
  </si>
  <si>
    <t>Інша діяльність у сфері екології та охорони природних ресурсів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</si>
  <si>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</si>
  <si>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(залишок освітньої субвенції)</t>
  </si>
  <si>
    <t>Код, Наказ МФУ від 17.12.2020 № 781</t>
  </si>
  <si>
    <t>Код, Наказ МФУ від 20.09.2017 № 793</t>
  </si>
  <si>
    <t>Звіт про виконання бюджету Менської ТГ за 1 півріччя 2021 року</t>
  </si>
  <si>
    <t>Виконано за 1 півріччя 2020 року</t>
  </si>
  <si>
    <t xml:space="preserve">Бюджет на 1 півріччя 2021 року з урахуванням змін </t>
  </si>
  <si>
    <t>Виконано за 1 півріччя 2021 року</t>
  </si>
  <si>
    <t>До звітних даних за 1 півріччя 2020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</si>
  <si>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</si>
  <si>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"Додаток №2 до рішення дев'ятої сесії восьмого скликання Менської міської ради № ___ від 31 серпня 2021 року
"Про виконання бюджету Менської міської територіальної громади за 1 півріччя 2021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</si>
</sst>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0" xfId="0" quotePrefix="1" applyFont="1" applyFill="1" applyBorder="1" applyAlignment="1">
      <alignment vertical="center" wrapText="1"/>
    </xf>
    <xf numFmtId="0" fontId="1" fillId="7" borderId="11" xfId="0" quotePrefix="1" applyFont="1" applyFill="1" applyBorder="1" applyAlignment="1">
      <alignment vertical="center" wrapText="1"/>
    </xf>
    <xf numFmtId="165" fontId="1" fillId="5" borderId="13" xfId="0" applyNumberFormat="1" applyFont="1" applyFill="1" applyBorder="1" applyAlignment="1">
      <alignment horizontal="right" vertical="center" wrapText="1"/>
    </xf>
    <xf numFmtId="2" fontId="1" fillId="5" borderId="13" xfId="0" applyNumberFormat="1" applyFont="1" applyFill="1" applyBorder="1" applyAlignment="1">
      <alignment horizontal="right" vertical="center" wrapText="1"/>
    </xf>
    <xf numFmtId="165" fontId="1" fillId="5" borderId="14" xfId="0" applyNumberFormat="1" applyFont="1" applyFill="1" applyBorder="1" applyAlignment="1">
      <alignment horizontal="right" vertical="center" wrapText="1"/>
    </xf>
    <xf numFmtId="0" fontId="1" fillId="5" borderId="15" xfId="0" quotePrefix="1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1" fillId="0" borderId="16" xfId="0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6" xfId="0" quotePrefix="1" applyFont="1" applyFill="1" applyBorder="1" applyAlignment="1">
      <alignment horizontal="center" vertical="center" wrapText="1"/>
    </xf>
    <xf numFmtId="0" fontId="3" fillId="6" borderId="16" xfId="0" quotePrefix="1" applyFont="1" applyFill="1" applyBorder="1" applyAlignment="1">
      <alignment vertical="center" wrapText="1"/>
    </xf>
    <xf numFmtId="0" fontId="1" fillId="3" borderId="16" xfId="0" quotePrefix="1" applyFont="1" applyFill="1" applyBorder="1" applyAlignment="1">
      <alignment vertical="center" wrapText="1"/>
    </xf>
    <xf numFmtId="0" fontId="1" fillId="5" borderId="16" xfId="0" quotePrefix="1" applyFont="1" applyFill="1" applyBorder="1" applyAlignment="1">
      <alignment vertical="center" wrapText="1"/>
    </xf>
    <xf numFmtId="0" fontId="1" fillId="4" borderId="16" xfId="0" quotePrefix="1" applyFont="1" applyFill="1" applyBorder="1" applyAlignment="1">
      <alignment vertical="center" wrapText="1"/>
    </xf>
    <xf numFmtId="0" fontId="3" fillId="4" borderId="16" xfId="0" quotePrefix="1" applyFont="1" applyFill="1" applyBorder="1" applyAlignment="1">
      <alignment vertical="center" wrapText="1"/>
    </xf>
    <xf numFmtId="0" fontId="1" fillId="5" borderId="17" xfId="0" quotePrefix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19" xfId="0" quotePrefix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0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2" borderId="15" xfId="0" quotePrefix="1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right"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165" fontId="1" fillId="2" borderId="14" xfId="0" applyNumberFormat="1" applyFont="1" applyFill="1" applyBorder="1" applyAlignment="1">
      <alignment horizontal="righ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9" xfId="0" quotePrefix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9" xfId="0" quotePrefix="1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0" fontId="0" fillId="0" borderId="19" xfId="0" quotePrefix="1" applyFont="1" applyFill="1" applyBorder="1" applyAlignment="1">
      <alignment horizontal="left"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49" fontId="0" fillId="0" borderId="4" xfId="0" quotePrefix="1" applyNumberFormat="1" applyBorder="1" applyAlignment="1">
      <alignment horizontal="right" vertical="center" wrapText="1"/>
    </xf>
    <xf numFmtId="49" fontId="0" fillId="0" borderId="1" xfId="0" quotePrefix="1" applyNumberFormat="1" applyBorder="1" applyAlignment="1">
      <alignment horizontal="right" vertical="center" wrapText="1"/>
    </xf>
    <xf numFmtId="49" fontId="0" fillId="0" borderId="19" xfId="0" quotePrefix="1" applyNumberFormat="1" applyBorder="1" applyAlignment="1">
      <alignment horizontal="right" vertical="center" wrapText="1"/>
    </xf>
    <xf numFmtId="0" fontId="0" fillId="0" borderId="20" xfId="0" quotePrefix="1" applyBorder="1" applyAlignment="1">
      <alignment horizontal="left" vertical="center" wrapText="1"/>
    </xf>
    <xf numFmtId="0" fontId="0" fillId="0" borderId="4" xfId="0" quotePrefix="1" applyBorder="1" applyAlignment="1">
      <alignment horizontal="right" vertical="center" wrapText="1"/>
    </xf>
    <xf numFmtId="0" fontId="0" fillId="0" borderId="19" xfId="0" quotePrefix="1" applyFont="1" applyFill="1" applyBorder="1" applyAlignment="1">
      <alignment horizontal="right" vertical="center" wrapText="1"/>
    </xf>
    <xf numFmtId="0" fontId="0" fillId="0" borderId="21" xfId="0" quotePrefix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5" fontId="1" fillId="5" borderId="20" xfId="0" applyNumberFormat="1" applyFont="1" applyFill="1" applyBorder="1" applyAlignment="1">
      <alignment horizontal="right" vertical="center" wrapText="1"/>
    </xf>
    <xf numFmtId="2" fontId="1" fillId="5" borderId="20" xfId="0" applyNumberFormat="1" applyFont="1" applyFill="1" applyBorder="1" applyAlignment="1">
      <alignment horizontal="right" vertical="center" wrapText="1"/>
    </xf>
    <xf numFmtId="0" fontId="0" fillId="0" borderId="21" xfId="0" quotePrefix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vertical="center" wrapText="1"/>
    </xf>
    <xf numFmtId="164" fontId="9" fillId="6" borderId="6" xfId="0" applyNumberFormat="1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vertical="center" wrapText="1"/>
    </xf>
    <xf numFmtId="164" fontId="7" fillId="5" borderId="6" xfId="0" applyNumberFormat="1" applyFont="1" applyFill="1" applyBorder="1" applyAlignment="1">
      <alignment vertical="center" wrapText="1"/>
    </xf>
    <xf numFmtId="0" fontId="7" fillId="7" borderId="6" xfId="0" quotePrefix="1" applyFont="1" applyFill="1" applyBorder="1" applyAlignment="1">
      <alignment vertical="center" wrapText="1"/>
    </xf>
    <xf numFmtId="164" fontId="7" fillId="7" borderId="6" xfId="0" applyNumberFormat="1" applyFont="1" applyFill="1" applyBorder="1" applyAlignment="1">
      <alignment vertical="center" wrapText="1"/>
    </xf>
    <xf numFmtId="2" fontId="7" fillId="0" borderId="4" xfId="0" applyNumberFormat="1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0" fontId="8" fillId="0" borderId="1" xfId="0" applyFont="1" applyBorder="1"/>
    <xf numFmtId="164" fontId="7" fillId="4" borderId="6" xfId="0" applyNumberFormat="1" applyFont="1" applyFill="1" applyBorder="1" applyAlignment="1">
      <alignment vertical="center" wrapText="1"/>
    </xf>
    <xf numFmtId="2" fontId="7" fillId="2" borderId="6" xfId="0" applyNumberFormat="1" applyFont="1" applyFill="1" applyBorder="1" applyAlignment="1">
      <alignment vertical="center" wrapText="1"/>
    </xf>
    <xf numFmtId="2" fontId="8" fillId="2" borderId="6" xfId="0" applyNumberFormat="1" applyFont="1" applyFill="1" applyBorder="1"/>
    <xf numFmtId="164" fontId="8" fillId="0" borderId="20" xfId="0" applyNumberFormat="1" applyFont="1" applyBorder="1" applyAlignment="1">
      <alignment vertical="center" wrapText="1"/>
    </xf>
    <xf numFmtId="2" fontId="8" fillId="0" borderId="3" xfId="0" applyNumberFormat="1" applyFont="1" applyFill="1" applyBorder="1"/>
    <xf numFmtId="2" fontId="9" fillId="4" borderId="6" xfId="0" applyNumberFormat="1" applyFont="1" applyFill="1" applyBorder="1"/>
    <xf numFmtId="164" fontId="7" fillId="5" borderId="13" xfId="0" applyNumberFormat="1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left" vertical="center" wrapText="1"/>
    </xf>
    <xf numFmtId="0" fontId="0" fillId="0" borderId="3" xfId="0" quotePrefix="1" applyFill="1" applyBorder="1" applyAlignment="1">
      <alignment horizontal="left" vertical="center" wrapText="1"/>
    </xf>
    <xf numFmtId="0" fontId="0" fillId="0" borderId="4" xfId="0" quotePrefix="1" applyFill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8" xfId="0" quotePrefix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zoomScale="90" zoomScaleNormal="90" workbookViewId="0">
      <pane ySplit="10" topLeftCell="A84" activePane="bottomLeft" state="frozen"/>
      <selection pane="bottomLeft" activeCell="G92" sqref="G92"/>
    </sheetView>
  </sheetViews>
  <sheetFormatPr defaultRowHeight="12.75" x14ac:dyDescent="0.2"/>
  <cols>
    <col min="1" max="1" width="8.5703125" customWidth="1"/>
    <col min="2" max="2" width="8.7109375" style="55" customWidth="1"/>
    <col min="3" max="3" width="50.7109375" customWidth="1"/>
    <col min="4" max="5" width="15.7109375" customWidth="1"/>
    <col min="6" max="6" width="16.85546875" customWidth="1"/>
    <col min="7" max="7" width="15.7109375" customWidth="1"/>
    <col min="8" max="9" width="13.42578125" customWidth="1"/>
    <col min="10" max="10" width="15.7109375" customWidth="1"/>
    <col min="11" max="11" width="13" customWidth="1"/>
  </cols>
  <sheetData>
    <row r="1" spans="1:12" x14ac:dyDescent="0.2">
      <c r="H1" s="209" t="s">
        <v>153</v>
      </c>
      <c r="I1" s="210"/>
      <c r="J1" s="210"/>
      <c r="K1" s="210"/>
    </row>
    <row r="2" spans="1:12" x14ac:dyDescent="0.2">
      <c r="H2" s="210"/>
      <c r="I2" s="210"/>
      <c r="J2" s="210"/>
      <c r="K2" s="210"/>
    </row>
    <row r="3" spans="1:12" x14ac:dyDescent="0.2">
      <c r="H3" s="210"/>
      <c r="I3" s="210"/>
      <c r="J3" s="210"/>
      <c r="K3" s="210"/>
    </row>
    <row r="4" spans="1:12" x14ac:dyDescent="0.2">
      <c r="H4" s="210"/>
      <c r="I4" s="210"/>
      <c r="J4" s="210"/>
      <c r="K4" s="210"/>
    </row>
    <row r="6" spans="1:12" ht="22.5" x14ac:dyDescent="0.3">
      <c r="A6" s="211" t="s">
        <v>147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2" ht="18.75" x14ac:dyDescent="0.3">
      <c r="A7" s="219" t="s">
        <v>97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1:12" ht="13.5" thickBot="1" x14ac:dyDescent="0.25">
      <c r="K8" s="1" t="s">
        <v>1</v>
      </c>
    </row>
    <row r="9" spans="1:12" ht="30" customHeight="1" x14ac:dyDescent="0.2">
      <c r="A9" s="216" t="s">
        <v>146</v>
      </c>
      <c r="B9" s="216" t="s">
        <v>145</v>
      </c>
      <c r="C9" s="214" t="s">
        <v>95</v>
      </c>
      <c r="D9" s="212" t="s">
        <v>148</v>
      </c>
      <c r="E9" s="212" t="s">
        <v>121</v>
      </c>
      <c r="F9" s="212" t="s">
        <v>149</v>
      </c>
      <c r="G9" s="212" t="s">
        <v>150</v>
      </c>
      <c r="H9" s="212" t="s">
        <v>76</v>
      </c>
      <c r="I9" s="212"/>
      <c r="J9" s="212" t="s">
        <v>151</v>
      </c>
      <c r="K9" s="218"/>
    </row>
    <row r="10" spans="1:12" s="2" customFormat="1" ht="43.5" customHeight="1" thickBot="1" x14ac:dyDescent="0.25">
      <c r="A10" s="217"/>
      <c r="B10" s="217"/>
      <c r="C10" s="215"/>
      <c r="D10" s="213"/>
      <c r="E10" s="213"/>
      <c r="F10" s="213"/>
      <c r="G10" s="213"/>
      <c r="H10" s="61" t="s">
        <v>77</v>
      </c>
      <c r="I10" s="61" t="s">
        <v>78</v>
      </c>
      <c r="J10" s="61" t="s">
        <v>79</v>
      </c>
      <c r="K10" s="62" t="s">
        <v>80</v>
      </c>
    </row>
    <row r="11" spans="1:12" s="2" customFormat="1" ht="15.75" customHeight="1" thickBot="1" x14ac:dyDescent="0.25">
      <c r="A11" s="63">
        <v>1</v>
      </c>
      <c r="B11" s="89"/>
      <c r="C11" s="64">
        <v>2</v>
      </c>
      <c r="D11" s="64">
        <v>3</v>
      </c>
      <c r="E11" s="64">
        <v>4</v>
      </c>
      <c r="F11" s="64">
        <v>5</v>
      </c>
      <c r="G11" s="64">
        <v>6</v>
      </c>
      <c r="H11" s="64" t="s">
        <v>81</v>
      </c>
      <c r="I11" s="64" t="s">
        <v>82</v>
      </c>
      <c r="J11" s="64" t="s">
        <v>83</v>
      </c>
      <c r="K11" s="65" t="s">
        <v>84</v>
      </c>
    </row>
    <row r="12" spans="1:12" s="2" customFormat="1" ht="24" customHeight="1" thickBot="1" x14ac:dyDescent="0.25">
      <c r="A12" s="17"/>
      <c r="B12" s="17"/>
      <c r="C12" s="17" t="s">
        <v>0</v>
      </c>
      <c r="D12" s="17"/>
      <c r="E12" s="17"/>
      <c r="F12" s="17"/>
      <c r="G12" s="17"/>
      <c r="H12" s="17"/>
      <c r="I12" s="17"/>
      <c r="J12" s="17"/>
      <c r="K12" s="17"/>
    </row>
    <row r="13" spans="1:12" s="2" customFormat="1" ht="15.75" customHeight="1" thickBot="1" x14ac:dyDescent="0.25">
      <c r="A13" s="18" t="s">
        <v>85</v>
      </c>
      <c r="B13" s="90"/>
      <c r="C13" s="19" t="s">
        <v>86</v>
      </c>
      <c r="D13" s="156">
        <f t="shared" ref="D13" si="0">D14+D15+D16</f>
        <v>8208824.8700000001</v>
      </c>
      <c r="E13" s="156">
        <f>SUM(E14:E16)</f>
        <v>23764650</v>
      </c>
      <c r="F13" s="156">
        <f t="shared" ref="F13:G13" si="1">SUM(F14:F16)</f>
        <v>14800121</v>
      </c>
      <c r="G13" s="156">
        <f t="shared" si="1"/>
        <v>12509105.169999998</v>
      </c>
      <c r="H13" s="20">
        <f>G13/E13*100</f>
        <v>52.637447511324588</v>
      </c>
      <c r="I13" s="20">
        <f>G13/F13*100</f>
        <v>84.520289867900388</v>
      </c>
      <c r="J13" s="21">
        <f>G13-D13</f>
        <v>4300280.299999998</v>
      </c>
      <c r="K13" s="22">
        <f>G13/D13*100</f>
        <v>152.38606460853876</v>
      </c>
    </row>
    <row r="14" spans="1:12" ht="51" x14ac:dyDescent="0.2">
      <c r="A14" s="12" t="s">
        <v>2</v>
      </c>
      <c r="B14" s="12">
        <v>150</v>
      </c>
      <c r="C14" s="13" t="s">
        <v>3</v>
      </c>
      <c r="D14" s="157">
        <v>7003711.1399999997</v>
      </c>
      <c r="E14" s="158">
        <v>19253042</v>
      </c>
      <c r="F14" s="157">
        <v>11957500</v>
      </c>
      <c r="G14" s="157">
        <v>10749832.789999999</v>
      </c>
      <c r="H14" s="14">
        <f t="shared" ref="H14:H121" si="2">G14/E14*100</f>
        <v>55.834463925233216</v>
      </c>
      <c r="I14" s="14">
        <f t="shared" ref="I14:I81" si="3">G14/F14*100</f>
        <v>89.900336943341003</v>
      </c>
      <c r="J14" s="15">
        <f t="shared" ref="J14:J121" si="4">G14-D14</f>
        <v>3746121.6499999994</v>
      </c>
      <c r="K14" s="14">
        <f t="shared" ref="K14:K121" si="5">G14/D14*100</f>
        <v>153.48766639738943</v>
      </c>
    </row>
    <row r="15" spans="1:12" ht="38.25" x14ac:dyDescent="0.2">
      <c r="A15" s="4" t="s">
        <v>4</v>
      </c>
      <c r="B15" s="25">
        <v>160</v>
      </c>
      <c r="C15" s="5" t="s">
        <v>5</v>
      </c>
      <c r="D15" s="159">
        <v>1138663.83</v>
      </c>
      <c r="E15" s="160">
        <v>3100425</v>
      </c>
      <c r="F15" s="159">
        <v>1874938</v>
      </c>
      <c r="G15" s="159">
        <v>1411650.88</v>
      </c>
      <c r="H15" s="6">
        <f t="shared" si="2"/>
        <v>45.530883024101534</v>
      </c>
      <c r="I15" s="6">
        <f t="shared" si="3"/>
        <v>75.290536540408254</v>
      </c>
      <c r="J15" s="7">
        <f t="shared" si="4"/>
        <v>272987.04999999981</v>
      </c>
      <c r="K15" s="6">
        <f t="shared" si="5"/>
        <v>123.97433226626684</v>
      </c>
    </row>
    <row r="16" spans="1:12" ht="13.5" thickBot="1" x14ac:dyDescent="0.25">
      <c r="A16" s="8" t="s">
        <v>6</v>
      </c>
      <c r="B16" s="8">
        <v>180</v>
      </c>
      <c r="C16" s="9" t="s">
        <v>7</v>
      </c>
      <c r="D16" s="161">
        <v>66449.899999999994</v>
      </c>
      <c r="E16" s="162">
        <v>1411183</v>
      </c>
      <c r="F16" s="161">
        <v>967683</v>
      </c>
      <c r="G16" s="161">
        <v>347621.5</v>
      </c>
      <c r="H16" s="10">
        <f t="shared" si="2"/>
        <v>24.633339545615275</v>
      </c>
      <c r="I16" s="10">
        <f t="shared" si="3"/>
        <v>35.923076048664697</v>
      </c>
      <c r="J16" s="11">
        <f t="shared" si="4"/>
        <v>281171.59999999998</v>
      </c>
      <c r="K16" s="10">
        <f t="shared" si="5"/>
        <v>523.13321765721253</v>
      </c>
    </row>
    <row r="17" spans="1:11" ht="13.5" thickBot="1" x14ac:dyDescent="0.25">
      <c r="A17" s="23">
        <v>1000</v>
      </c>
      <c r="B17" s="91"/>
      <c r="C17" s="19" t="s">
        <v>87</v>
      </c>
      <c r="D17" s="163">
        <f>SUM(D18:D29)</f>
        <v>48053126.459999993</v>
      </c>
      <c r="E17" s="163">
        <f>SUM(E18:E31)</f>
        <v>137142289.74000001</v>
      </c>
      <c r="F17" s="163">
        <f t="shared" ref="F17:G17" si="6">SUM(F18:F31)</f>
        <v>88662676.739999995</v>
      </c>
      <c r="G17" s="163">
        <f t="shared" si="6"/>
        <v>73003742.819999978</v>
      </c>
      <c r="H17" s="20">
        <f t="shared" si="2"/>
        <v>53.232116044149095</v>
      </c>
      <c r="I17" s="20">
        <f t="shared" si="3"/>
        <v>82.338753469039446</v>
      </c>
      <c r="J17" s="21">
        <f t="shared" si="4"/>
        <v>24950616.359999985</v>
      </c>
      <c r="K17" s="22">
        <f t="shared" si="5"/>
        <v>151.92298232825533</v>
      </c>
    </row>
    <row r="18" spans="1:11" x14ac:dyDescent="0.2">
      <c r="A18" s="16" t="s">
        <v>8</v>
      </c>
      <c r="B18" s="12">
        <v>1010</v>
      </c>
      <c r="C18" s="13" t="s">
        <v>9</v>
      </c>
      <c r="D18" s="157">
        <v>8586610.2599999998</v>
      </c>
      <c r="E18" s="158">
        <v>22780321</v>
      </c>
      <c r="F18" s="157">
        <v>15121090</v>
      </c>
      <c r="G18" s="157">
        <v>12773299.039999999</v>
      </c>
      <c r="H18" s="14">
        <f t="shared" si="2"/>
        <v>56.071637620909733</v>
      </c>
      <c r="I18" s="14">
        <f t="shared" si="3"/>
        <v>84.473401322259164</v>
      </c>
      <c r="J18" s="15">
        <f t="shared" si="4"/>
        <v>4186688.7799999993</v>
      </c>
      <c r="K18" s="14">
        <f t="shared" si="5"/>
        <v>148.75834180460404</v>
      </c>
    </row>
    <row r="19" spans="1:11" s="101" customFormat="1" ht="25.5" x14ac:dyDescent="0.2">
      <c r="A19" s="198" t="s">
        <v>10</v>
      </c>
      <c r="B19" s="98">
        <v>1021</v>
      </c>
      <c r="C19" s="99" t="s">
        <v>123</v>
      </c>
      <c r="D19" s="206">
        <v>34494562.979999997</v>
      </c>
      <c r="E19" s="160">
        <v>20201957</v>
      </c>
      <c r="F19" s="160">
        <v>16802052</v>
      </c>
      <c r="G19" s="160">
        <v>11729829.34</v>
      </c>
      <c r="H19" s="100">
        <f t="shared" si="2"/>
        <v>58.062836882585188</v>
      </c>
      <c r="I19" s="100">
        <f t="shared" si="3"/>
        <v>69.811885714911497</v>
      </c>
      <c r="J19" s="186">
        <f>G19+G20+G21+G22-D19</f>
        <v>15474752.469999999</v>
      </c>
      <c r="K19" s="189">
        <v>134.1</v>
      </c>
    </row>
    <row r="20" spans="1:11" s="101" customFormat="1" ht="25.5" x14ac:dyDescent="0.2">
      <c r="A20" s="199"/>
      <c r="B20" s="98">
        <v>1031</v>
      </c>
      <c r="C20" s="99" t="s">
        <v>124</v>
      </c>
      <c r="D20" s="207"/>
      <c r="E20" s="160">
        <v>73149300</v>
      </c>
      <c r="F20" s="160">
        <v>42318500</v>
      </c>
      <c r="G20" s="160">
        <v>38062056.240000002</v>
      </c>
      <c r="H20" s="100">
        <f t="shared" si="2"/>
        <v>52.033384106204707</v>
      </c>
      <c r="I20" s="100">
        <f t="shared" si="3"/>
        <v>89.941884140505934</v>
      </c>
      <c r="J20" s="187"/>
      <c r="K20" s="190"/>
    </row>
    <row r="21" spans="1:11" s="101" customFormat="1" ht="38.25" x14ac:dyDescent="0.2">
      <c r="A21" s="199"/>
      <c r="B21" s="98">
        <v>1200</v>
      </c>
      <c r="C21" s="99" t="s">
        <v>125</v>
      </c>
      <c r="D21" s="207"/>
      <c r="E21" s="160">
        <v>194770</v>
      </c>
      <c r="F21" s="160">
        <v>97384</v>
      </c>
      <c r="G21" s="160">
        <v>71057.119999999995</v>
      </c>
      <c r="H21" s="100">
        <f t="shared" si="2"/>
        <v>36.482579452687787</v>
      </c>
      <c r="I21" s="100">
        <f t="shared" si="3"/>
        <v>72.965908157397521</v>
      </c>
      <c r="J21" s="187"/>
      <c r="K21" s="190"/>
    </row>
    <row r="22" spans="1:11" s="101" customFormat="1" ht="51" x14ac:dyDescent="0.2">
      <c r="A22" s="200"/>
      <c r="B22" s="98">
        <v>1210</v>
      </c>
      <c r="C22" s="99" t="s">
        <v>126</v>
      </c>
      <c r="D22" s="208"/>
      <c r="E22" s="160">
        <v>106372.75</v>
      </c>
      <c r="F22" s="160">
        <v>106372.75</v>
      </c>
      <c r="G22" s="160">
        <v>106372.75</v>
      </c>
      <c r="H22" s="100">
        <f t="shared" si="2"/>
        <v>100</v>
      </c>
      <c r="I22" s="100">
        <f t="shared" si="3"/>
        <v>100</v>
      </c>
      <c r="J22" s="188"/>
      <c r="K22" s="191"/>
    </row>
    <row r="23" spans="1:11" ht="25.5" x14ac:dyDescent="0.2">
      <c r="A23" s="132" t="s">
        <v>11</v>
      </c>
      <c r="B23" s="25">
        <v>1070</v>
      </c>
      <c r="C23" s="5" t="s">
        <v>12</v>
      </c>
      <c r="D23" s="159">
        <v>1433494.95</v>
      </c>
      <c r="E23" s="160">
        <v>4063536</v>
      </c>
      <c r="F23" s="159">
        <v>2589560</v>
      </c>
      <c r="G23" s="159">
        <v>2267733.9700000002</v>
      </c>
      <c r="H23" s="6">
        <f t="shared" si="2"/>
        <v>55.806912255729991</v>
      </c>
      <c r="I23" s="6">
        <f t="shared" si="3"/>
        <v>87.57217326495622</v>
      </c>
      <c r="J23" s="7">
        <f t="shared" si="4"/>
        <v>834239.02000000025</v>
      </c>
      <c r="K23" s="6">
        <f t="shared" si="5"/>
        <v>158.19616037014993</v>
      </c>
    </row>
    <row r="24" spans="1:11" x14ac:dyDescent="0.2">
      <c r="A24" s="132" t="s">
        <v>13</v>
      </c>
      <c r="B24" s="25">
        <v>1080</v>
      </c>
      <c r="C24" s="5" t="s">
        <v>14</v>
      </c>
      <c r="D24" s="159">
        <v>1762652.44</v>
      </c>
      <c r="E24" s="160">
        <v>4442311</v>
      </c>
      <c r="F24" s="159">
        <v>3021255</v>
      </c>
      <c r="G24" s="159">
        <v>2918535.92</v>
      </c>
      <c r="H24" s="6">
        <f t="shared" si="2"/>
        <v>65.698595168145587</v>
      </c>
      <c r="I24" s="6">
        <f t="shared" si="3"/>
        <v>96.600118824793</v>
      </c>
      <c r="J24" s="7">
        <f t="shared" si="4"/>
        <v>1155883.48</v>
      </c>
      <c r="K24" s="6">
        <f t="shared" si="5"/>
        <v>165.57636966706835</v>
      </c>
    </row>
    <row r="25" spans="1:11" x14ac:dyDescent="0.2">
      <c r="A25" s="132" t="s">
        <v>15</v>
      </c>
      <c r="B25" s="25"/>
      <c r="C25" s="5" t="s">
        <v>16</v>
      </c>
      <c r="D25" s="159">
        <v>291171.76</v>
      </c>
      <c r="E25" s="160">
        <v>0</v>
      </c>
      <c r="F25" s="159">
        <v>0</v>
      </c>
      <c r="G25" s="159">
        <v>0</v>
      </c>
      <c r="H25" s="6"/>
      <c r="I25" s="6"/>
      <c r="J25" s="7">
        <f t="shared" si="4"/>
        <v>-291171.76</v>
      </c>
      <c r="K25" s="6">
        <f t="shared" si="5"/>
        <v>0</v>
      </c>
    </row>
    <row r="26" spans="1:11" s="55" customFormat="1" ht="25.5" x14ac:dyDescent="0.2">
      <c r="A26" s="132"/>
      <c r="B26" s="25">
        <v>1160</v>
      </c>
      <c r="C26" s="24" t="s">
        <v>122</v>
      </c>
      <c r="D26" s="159">
        <v>0</v>
      </c>
      <c r="E26" s="160">
        <v>1026800</v>
      </c>
      <c r="F26" s="159">
        <v>576900</v>
      </c>
      <c r="G26" s="159">
        <v>504431.03</v>
      </c>
      <c r="H26" s="6">
        <f t="shared" si="2"/>
        <v>49.126512465913521</v>
      </c>
      <c r="I26" s="6">
        <f t="shared" si="3"/>
        <v>87.438209395042477</v>
      </c>
      <c r="J26" s="7">
        <f t="shared" si="4"/>
        <v>504431.03</v>
      </c>
      <c r="K26" s="6"/>
    </row>
    <row r="27" spans="1:11" x14ac:dyDescent="0.2">
      <c r="A27" s="132" t="s">
        <v>17</v>
      </c>
      <c r="B27" s="25">
        <v>1141</v>
      </c>
      <c r="C27" s="5" t="s">
        <v>18</v>
      </c>
      <c r="D27" s="159">
        <v>989548.93</v>
      </c>
      <c r="E27" s="160">
        <v>9087248</v>
      </c>
      <c r="F27" s="159">
        <v>6461413</v>
      </c>
      <c r="G27" s="159">
        <v>3914383.07</v>
      </c>
      <c r="H27" s="6">
        <f t="shared" si="2"/>
        <v>43.07556115999035</v>
      </c>
      <c r="I27" s="6">
        <f t="shared" si="3"/>
        <v>60.580914267513933</v>
      </c>
      <c r="J27" s="7">
        <f t="shared" si="4"/>
        <v>2924834.1399999997</v>
      </c>
      <c r="K27" s="6">
        <f t="shared" si="5"/>
        <v>395.57246249561399</v>
      </c>
    </row>
    <row r="28" spans="1:11" x14ac:dyDescent="0.2">
      <c r="A28" s="132" t="s">
        <v>19</v>
      </c>
      <c r="B28" s="25">
        <v>1142</v>
      </c>
      <c r="C28" s="5" t="s">
        <v>20</v>
      </c>
      <c r="D28" s="159">
        <v>3620</v>
      </c>
      <c r="E28" s="160">
        <v>86020</v>
      </c>
      <c r="F28" s="159">
        <v>86020</v>
      </c>
      <c r="G28" s="159">
        <v>18034.78</v>
      </c>
      <c r="H28" s="6">
        <f t="shared" si="2"/>
        <v>20.965798651476401</v>
      </c>
      <c r="I28" s="6">
        <f t="shared" si="3"/>
        <v>20.965798651476401</v>
      </c>
      <c r="J28" s="7">
        <f t="shared" si="4"/>
        <v>14414.779999999999</v>
      </c>
      <c r="K28" s="6">
        <f t="shared" si="5"/>
        <v>498.19834254143649</v>
      </c>
    </row>
    <row r="29" spans="1:11" ht="25.5" x14ac:dyDescent="0.2">
      <c r="A29" s="201" t="s">
        <v>21</v>
      </c>
      <c r="B29" s="25">
        <v>1151</v>
      </c>
      <c r="C29" s="24" t="s">
        <v>127</v>
      </c>
      <c r="D29" s="204">
        <v>491465.14</v>
      </c>
      <c r="E29" s="160">
        <v>508200</v>
      </c>
      <c r="F29" s="159">
        <v>467976</v>
      </c>
      <c r="G29" s="159">
        <v>126271.27</v>
      </c>
      <c r="H29" s="6">
        <f t="shared" si="2"/>
        <v>24.846767020857929</v>
      </c>
      <c r="I29" s="6">
        <f t="shared" si="3"/>
        <v>26.9824243123579</v>
      </c>
      <c r="J29" s="192">
        <f>G29+G30+G31-D29</f>
        <v>146544.42000000004</v>
      </c>
      <c r="K29" s="195">
        <v>125.6</v>
      </c>
    </row>
    <row r="30" spans="1:11" s="55" customFormat="1" ht="25.5" x14ac:dyDescent="0.2">
      <c r="A30" s="202"/>
      <c r="B30" s="25">
        <v>1152</v>
      </c>
      <c r="C30" s="24" t="s">
        <v>128</v>
      </c>
      <c r="D30" s="205"/>
      <c r="E30" s="160">
        <v>1141900</v>
      </c>
      <c r="F30" s="159">
        <v>660600</v>
      </c>
      <c r="G30" s="159">
        <v>158184.29999999999</v>
      </c>
      <c r="H30" s="6">
        <f t="shared" si="2"/>
        <v>13.85272790962431</v>
      </c>
      <c r="I30" s="6">
        <f t="shared" si="3"/>
        <v>23.945549500454131</v>
      </c>
      <c r="J30" s="193"/>
      <c r="K30" s="196"/>
    </row>
    <row r="31" spans="1:11" s="55" customFormat="1" ht="64.5" thickBot="1" x14ac:dyDescent="0.25">
      <c r="A31" s="203"/>
      <c r="B31" s="102">
        <v>1154</v>
      </c>
      <c r="C31" s="103" t="s">
        <v>129</v>
      </c>
      <c r="D31" s="205"/>
      <c r="E31" s="164">
        <v>353553.99</v>
      </c>
      <c r="F31" s="165">
        <v>353553.99</v>
      </c>
      <c r="G31" s="165">
        <v>353553.99</v>
      </c>
      <c r="H31" s="104">
        <f t="shared" si="2"/>
        <v>100</v>
      </c>
      <c r="I31" s="104">
        <f t="shared" si="3"/>
        <v>100</v>
      </c>
      <c r="J31" s="194"/>
      <c r="K31" s="197"/>
    </row>
    <row r="32" spans="1:11" s="3" customFormat="1" ht="13.5" thickBot="1" x14ac:dyDescent="0.25">
      <c r="A32" s="23">
        <v>2000</v>
      </c>
      <c r="B32" s="91"/>
      <c r="C32" s="19" t="s">
        <v>130</v>
      </c>
      <c r="D32" s="166">
        <f t="shared" ref="D32:G32" si="7">SUM(D33:D35)</f>
        <v>0</v>
      </c>
      <c r="E32" s="166">
        <f t="shared" si="7"/>
        <v>2917800</v>
      </c>
      <c r="F32" s="166">
        <f t="shared" si="7"/>
        <v>2708000</v>
      </c>
      <c r="G32" s="166">
        <f t="shared" si="7"/>
        <v>2298353.2800000003</v>
      </c>
      <c r="H32" s="20">
        <f t="shared" ref="H32" si="8">G32/E32*100</f>
        <v>78.770076084721381</v>
      </c>
      <c r="I32" s="20">
        <f t="shared" ref="I32" si="9">G32/F32*100</f>
        <v>84.872720827178739</v>
      </c>
      <c r="J32" s="21">
        <f t="shared" ref="J32" si="10">G32-D32</f>
        <v>2298353.2800000003</v>
      </c>
      <c r="K32" s="22" t="e">
        <f t="shared" ref="K32" si="11">G32/D32*100</f>
        <v>#DIV/0!</v>
      </c>
    </row>
    <row r="33" spans="1:11" s="55" customFormat="1" ht="25.5" x14ac:dyDescent="0.2">
      <c r="A33" s="132">
        <v>2010</v>
      </c>
      <c r="B33" s="25">
        <v>2010</v>
      </c>
      <c r="C33" s="106" t="s">
        <v>131</v>
      </c>
      <c r="D33" s="167">
        <v>0</v>
      </c>
      <c r="E33" s="160">
        <v>1640000</v>
      </c>
      <c r="F33" s="159">
        <v>1640000</v>
      </c>
      <c r="G33" s="159">
        <v>1520266.62</v>
      </c>
      <c r="H33" s="6">
        <f>G33/E33*100</f>
        <v>92.69918414634148</v>
      </c>
      <c r="I33" s="6">
        <f>G33/F33*100</f>
        <v>92.69918414634148</v>
      </c>
      <c r="J33" s="7">
        <f>G33-D33</f>
        <v>1520266.62</v>
      </c>
      <c r="K33" s="6"/>
    </row>
    <row r="34" spans="1:11" s="55" customFormat="1" ht="38.25" x14ac:dyDescent="0.2">
      <c r="A34" s="132">
        <v>2111</v>
      </c>
      <c r="B34" s="25">
        <v>2111</v>
      </c>
      <c r="C34" s="106" t="s">
        <v>132</v>
      </c>
      <c r="D34" s="167">
        <v>0</v>
      </c>
      <c r="E34" s="160">
        <v>430000</v>
      </c>
      <c r="F34" s="159">
        <v>220200</v>
      </c>
      <c r="G34" s="159">
        <v>198990.68</v>
      </c>
      <c r="H34" s="6">
        <f t="shared" ref="H34:H35" si="12">G34/E34*100</f>
        <v>46.276902325581389</v>
      </c>
      <c r="I34" s="6">
        <f t="shared" ref="I34:I35" si="13">G34/F34*100</f>
        <v>90.368156221616715</v>
      </c>
      <c r="J34" s="7">
        <f t="shared" ref="J34:J35" si="14">G34-D34</f>
        <v>198990.68</v>
      </c>
      <c r="K34" s="6"/>
    </row>
    <row r="35" spans="1:11" s="55" customFormat="1" ht="26.25" thickBot="1" x14ac:dyDescent="0.25">
      <c r="A35" s="148">
        <v>2144</v>
      </c>
      <c r="B35" s="102">
        <v>2144</v>
      </c>
      <c r="C35" s="106" t="s">
        <v>133</v>
      </c>
      <c r="D35" s="168">
        <v>0</v>
      </c>
      <c r="E35" s="164">
        <v>847800</v>
      </c>
      <c r="F35" s="165">
        <v>847800</v>
      </c>
      <c r="G35" s="165">
        <v>579095.98</v>
      </c>
      <c r="H35" s="6">
        <f t="shared" si="12"/>
        <v>68.305730125029484</v>
      </c>
      <c r="I35" s="6">
        <f t="shared" si="13"/>
        <v>68.305730125029484</v>
      </c>
      <c r="J35" s="7">
        <f t="shared" si="14"/>
        <v>579095.98</v>
      </c>
      <c r="K35" s="105"/>
    </row>
    <row r="36" spans="1:11" s="3" customFormat="1" x14ac:dyDescent="0.2">
      <c r="A36" s="107">
        <v>3000</v>
      </c>
      <c r="B36" s="108"/>
      <c r="C36" s="109" t="s">
        <v>88</v>
      </c>
      <c r="D36" s="169">
        <f t="shared" ref="D36" si="15">SUM(D40:D45)</f>
        <v>4469160.1500000004</v>
      </c>
      <c r="E36" s="169">
        <f>SUM(E37:E45)</f>
        <v>12708147</v>
      </c>
      <c r="F36" s="169">
        <f t="shared" ref="F36:G36" si="16">SUM(F37:F45)</f>
        <v>7826577</v>
      </c>
      <c r="G36" s="169">
        <f t="shared" si="16"/>
        <v>6427051.3700000001</v>
      </c>
      <c r="H36" s="110">
        <f t="shared" si="2"/>
        <v>50.574260511780352</v>
      </c>
      <c r="I36" s="110">
        <f t="shared" si="3"/>
        <v>82.118292198492398</v>
      </c>
      <c r="J36" s="111">
        <f t="shared" si="4"/>
        <v>1957891.2199999997</v>
      </c>
      <c r="K36" s="112">
        <f t="shared" si="5"/>
        <v>143.80892951441894</v>
      </c>
    </row>
    <row r="37" spans="1:11" s="3" customFormat="1" ht="25.5" x14ac:dyDescent="0.2">
      <c r="A37" s="144">
        <v>3032</v>
      </c>
      <c r="B37" s="113">
        <v>3032</v>
      </c>
      <c r="C37" s="115" t="s">
        <v>134</v>
      </c>
      <c r="D37" s="160">
        <v>0</v>
      </c>
      <c r="E37" s="160">
        <v>240000</v>
      </c>
      <c r="F37" s="160">
        <v>120000</v>
      </c>
      <c r="G37" s="160">
        <v>68258.97</v>
      </c>
      <c r="H37" s="100">
        <f>G37/E37*100</f>
        <v>28.4412375</v>
      </c>
      <c r="I37" s="100">
        <f>G37/F37*100</f>
        <v>56.882474999999999</v>
      </c>
      <c r="J37" s="15">
        <f t="shared" si="4"/>
        <v>68258.97</v>
      </c>
      <c r="K37" s="14"/>
    </row>
    <row r="38" spans="1:11" s="3" customFormat="1" ht="25.5" x14ac:dyDescent="0.2">
      <c r="A38" s="144">
        <v>3035</v>
      </c>
      <c r="B38" s="113">
        <v>3035</v>
      </c>
      <c r="C38" s="115" t="s">
        <v>135</v>
      </c>
      <c r="D38" s="160">
        <v>0</v>
      </c>
      <c r="E38" s="160">
        <v>100000</v>
      </c>
      <c r="F38" s="160">
        <v>52000</v>
      </c>
      <c r="G38" s="160">
        <v>14598.88</v>
      </c>
      <c r="H38" s="100">
        <f t="shared" ref="H38:H45" si="17">G38/E38*100</f>
        <v>14.598879999999999</v>
      </c>
      <c r="I38" s="100">
        <f t="shared" ref="I38:I45" si="18">G38/F38*100</f>
        <v>28.074769230769231</v>
      </c>
      <c r="J38" s="15">
        <f t="shared" si="4"/>
        <v>14598.88</v>
      </c>
      <c r="K38" s="14"/>
    </row>
    <row r="39" spans="1:11" s="3" customFormat="1" ht="25.5" x14ac:dyDescent="0.2">
      <c r="A39" s="144">
        <v>3050</v>
      </c>
      <c r="B39" s="113">
        <v>3050</v>
      </c>
      <c r="C39" s="115" t="s">
        <v>136</v>
      </c>
      <c r="D39" s="160">
        <v>0</v>
      </c>
      <c r="E39" s="160">
        <v>33800</v>
      </c>
      <c r="F39" s="160">
        <v>16800</v>
      </c>
      <c r="G39" s="160">
        <v>1089.43</v>
      </c>
      <c r="H39" s="100">
        <f t="shared" si="17"/>
        <v>3.223165680473373</v>
      </c>
      <c r="I39" s="100">
        <f t="shared" si="18"/>
        <v>6.4847023809523812</v>
      </c>
      <c r="J39" s="15">
        <f t="shared" si="4"/>
        <v>1089.43</v>
      </c>
      <c r="K39" s="14"/>
    </row>
    <row r="40" spans="1:11" ht="51" x14ac:dyDescent="0.2">
      <c r="A40" s="16" t="s">
        <v>22</v>
      </c>
      <c r="B40" s="12">
        <v>3104</v>
      </c>
      <c r="C40" s="13" t="s">
        <v>23</v>
      </c>
      <c r="D40" s="157">
        <v>3599856.81</v>
      </c>
      <c r="E40" s="158">
        <v>9332047</v>
      </c>
      <c r="F40" s="157">
        <v>6019247</v>
      </c>
      <c r="G40" s="157">
        <v>4908285.4000000004</v>
      </c>
      <c r="H40" s="100">
        <f t="shared" si="17"/>
        <v>52.596021001608761</v>
      </c>
      <c r="I40" s="100">
        <f t="shared" si="18"/>
        <v>81.543179736601616</v>
      </c>
      <c r="J40" s="15">
        <f t="shared" si="4"/>
        <v>1308428.5900000003</v>
      </c>
      <c r="K40" s="14">
        <f t="shared" si="5"/>
        <v>136.34668430047918</v>
      </c>
    </row>
    <row r="41" spans="1:11" ht="25.5" x14ac:dyDescent="0.2">
      <c r="A41" s="132" t="s">
        <v>24</v>
      </c>
      <c r="B41" s="25">
        <v>3121</v>
      </c>
      <c r="C41" s="5" t="s">
        <v>25</v>
      </c>
      <c r="D41" s="159">
        <v>642103.34</v>
      </c>
      <c r="E41" s="160">
        <v>1785300</v>
      </c>
      <c r="F41" s="159">
        <v>967030</v>
      </c>
      <c r="G41" s="159">
        <v>876062.31</v>
      </c>
      <c r="H41" s="100">
        <f t="shared" si="17"/>
        <v>49.07087380272224</v>
      </c>
      <c r="I41" s="100">
        <f t="shared" si="18"/>
        <v>90.593085012874468</v>
      </c>
      <c r="J41" s="7">
        <f t="shared" si="4"/>
        <v>233958.97000000009</v>
      </c>
      <c r="K41" s="6">
        <f t="shared" si="5"/>
        <v>136.43634216261827</v>
      </c>
    </row>
    <row r="42" spans="1:11" s="114" customFormat="1" ht="63.75" x14ac:dyDescent="0.2">
      <c r="A42" s="116">
        <v>3160</v>
      </c>
      <c r="B42" s="8">
        <v>3160</v>
      </c>
      <c r="C42" s="118" t="s">
        <v>137</v>
      </c>
      <c r="D42" s="161">
        <v>0</v>
      </c>
      <c r="E42" s="162">
        <v>145000</v>
      </c>
      <c r="F42" s="161">
        <v>92500</v>
      </c>
      <c r="G42" s="161">
        <v>90449.22</v>
      </c>
      <c r="H42" s="100">
        <f t="shared" si="17"/>
        <v>62.378772413793101</v>
      </c>
      <c r="I42" s="100">
        <f t="shared" si="18"/>
        <v>97.782940540540537</v>
      </c>
      <c r="J42" s="7">
        <f t="shared" si="4"/>
        <v>90449.22</v>
      </c>
      <c r="K42" s="6"/>
    </row>
    <row r="43" spans="1:11" s="114" customFormat="1" ht="51" x14ac:dyDescent="0.2">
      <c r="A43" s="116">
        <v>3180</v>
      </c>
      <c r="B43" s="8">
        <v>3180</v>
      </c>
      <c r="C43" s="118" t="s">
        <v>138</v>
      </c>
      <c r="D43" s="161">
        <v>0</v>
      </c>
      <c r="E43" s="162">
        <v>160000</v>
      </c>
      <c r="F43" s="161">
        <v>92000</v>
      </c>
      <c r="G43" s="161">
        <v>75936.070000000007</v>
      </c>
      <c r="H43" s="100">
        <f t="shared" si="17"/>
        <v>47.460043750000004</v>
      </c>
      <c r="I43" s="100">
        <f t="shared" si="18"/>
        <v>82.539206521739146</v>
      </c>
      <c r="J43" s="7">
        <f t="shared" si="4"/>
        <v>75936.070000000007</v>
      </c>
      <c r="K43" s="10"/>
    </row>
    <row r="44" spans="1:11" s="114" customFormat="1" ht="38.25" x14ac:dyDescent="0.2">
      <c r="A44" s="116">
        <v>3192</v>
      </c>
      <c r="B44" s="8">
        <v>3192</v>
      </c>
      <c r="C44" s="118" t="s">
        <v>139</v>
      </c>
      <c r="D44" s="161">
        <v>0</v>
      </c>
      <c r="E44" s="162">
        <v>120000</v>
      </c>
      <c r="F44" s="161">
        <v>60000</v>
      </c>
      <c r="G44" s="161">
        <v>35601.089999999997</v>
      </c>
      <c r="H44" s="100">
        <f t="shared" si="17"/>
        <v>29.667574999999996</v>
      </c>
      <c r="I44" s="100">
        <f t="shared" si="18"/>
        <v>59.335149999999992</v>
      </c>
      <c r="J44" s="7">
        <f t="shared" si="4"/>
        <v>35601.089999999997</v>
      </c>
      <c r="K44" s="10"/>
    </row>
    <row r="45" spans="1:11" ht="26.25" thickBot="1" x14ac:dyDescent="0.25">
      <c r="A45" s="116" t="s">
        <v>26</v>
      </c>
      <c r="B45" s="8">
        <v>3242</v>
      </c>
      <c r="C45" s="9" t="s">
        <v>27</v>
      </c>
      <c r="D45" s="161">
        <v>227200</v>
      </c>
      <c r="E45" s="162">
        <v>792000</v>
      </c>
      <c r="F45" s="161">
        <v>407000</v>
      </c>
      <c r="G45" s="161">
        <v>356770</v>
      </c>
      <c r="H45" s="100">
        <f t="shared" si="17"/>
        <v>45.046717171717169</v>
      </c>
      <c r="I45" s="100">
        <f t="shared" si="18"/>
        <v>87.658476658476658</v>
      </c>
      <c r="J45" s="7">
        <f t="shared" si="4"/>
        <v>129570</v>
      </c>
      <c r="K45" s="10">
        <f t="shared" si="5"/>
        <v>157.02904929577466</v>
      </c>
    </row>
    <row r="46" spans="1:11" s="3" customFormat="1" ht="13.5" thickBot="1" x14ac:dyDescent="0.25">
      <c r="A46" s="23">
        <v>4000</v>
      </c>
      <c r="B46" s="91"/>
      <c r="C46" s="19" t="s">
        <v>89</v>
      </c>
      <c r="D46" s="166">
        <f t="shared" ref="D46" si="19">SUM(D47:D51)</f>
        <v>5075130.7</v>
      </c>
      <c r="E46" s="166">
        <f>SUM(E47:E51)</f>
        <v>12718500</v>
      </c>
      <c r="F46" s="166">
        <f t="shared" ref="F46:G46" si="20">SUM(F47:F51)</f>
        <v>9445400</v>
      </c>
      <c r="G46" s="166">
        <f t="shared" si="20"/>
        <v>7645854.6299999999</v>
      </c>
      <c r="H46" s="20">
        <f t="shared" si="2"/>
        <v>60.116009199198018</v>
      </c>
      <c r="I46" s="20">
        <f t="shared" si="3"/>
        <v>80.947917822432075</v>
      </c>
      <c r="J46" s="21">
        <f t="shared" si="4"/>
        <v>2570723.9299999997</v>
      </c>
      <c r="K46" s="22">
        <f t="shared" si="5"/>
        <v>150.65335420819801</v>
      </c>
    </row>
    <row r="47" spans="1:11" x14ac:dyDescent="0.2">
      <c r="A47" s="12" t="s">
        <v>28</v>
      </c>
      <c r="B47" s="12">
        <v>4030</v>
      </c>
      <c r="C47" s="13" t="s">
        <v>29</v>
      </c>
      <c r="D47" s="157">
        <v>1365400.16</v>
      </c>
      <c r="E47" s="158">
        <v>3264000</v>
      </c>
      <c r="F47" s="157">
        <v>2575000</v>
      </c>
      <c r="G47" s="157">
        <v>2211093.2400000002</v>
      </c>
      <c r="H47" s="14">
        <f t="shared" si="2"/>
        <v>67.741827205882359</v>
      </c>
      <c r="I47" s="14">
        <f t="shared" si="3"/>
        <v>85.867698640776709</v>
      </c>
      <c r="J47" s="15">
        <f t="shared" si="4"/>
        <v>845693.08000000031</v>
      </c>
      <c r="K47" s="14">
        <f t="shared" si="5"/>
        <v>161.93737958841314</v>
      </c>
    </row>
    <row r="48" spans="1:11" x14ac:dyDescent="0.2">
      <c r="A48" s="4" t="s">
        <v>30</v>
      </c>
      <c r="B48" s="25">
        <v>4040</v>
      </c>
      <c r="C48" s="5" t="s">
        <v>31</v>
      </c>
      <c r="D48" s="159">
        <v>191838.04</v>
      </c>
      <c r="E48" s="160">
        <v>466200</v>
      </c>
      <c r="F48" s="159">
        <v>369600</v>
      </c>
      <c r="G48" s="159">
        <v>299512.86</v>
      </c>
      <c r="H48" s="6">
        <f t="shared" si="2"/>
        <v>64.245572715572706</v>
      </c>
      <c r="I48" s="6">
        <f t="shared" si="3"/>
        <v>81.037029220779218</v>
      </c>
      <c r="J48" s="7">
        <f t="shared" si="4"/>
        <v>107674.81999999998</v>
      </c>
      <c r="K48" s="6">
        <f t="shared" si="5"/>
        <v>156.12798170790316</v>
      </c>
    </row>
    <row r="49" spans="1:11" ht="25.5" x14ac:dyDescent="0.2">
      <c r="A49" s="4" t="s">
        <v>32</v>
      </c>
      <c r="B49" s="25">
        <v>4060</v>
      </c>
      <c r="C49" s="5" t="s">
        <v>33</v>
      </c>
      <c r="D49" s="159">
        <v>3019921.05</v>
      </c>
      <c r="E49" s="160">
        <v>7177000</v>
      </c>
      <c r="F49" s="159">
        <v>5490600</v>
      </c>
      <c r="G49" s="159">
        <v>4486651.91</v>
      </c>
      <c r="H49" s="6">
        <f t="shared" si="2"/>
        <v>62.514308346105615</v>
      </c>
      <c r="I49" s="6">
        <f t="shared" si="3"/>
        <v>81.715147889119592</v>
      </c>
      <c r="J49" s="7">
        <f t="shared" si="4"/>
        <v>1466730.8600000003</v>
      </c>
      <c r="K49" s="6">
        <f t="shared" si="5"/>
        <v>148.56851671668701</v>
      </c>
    </row>
    <row r="50" spans="1:11" ht="25.5" x14ac:dyDescent="0.2">
      <c r="A50" s="4" t="s">
        <v>34</v>
      </c>
      <c r="B50" s="25">
        <v>4081</v>
      </c>
      <c r="C50" s="5" t="s">
        <v>35</v>
      </c>
      <c r="D50" s="159">
        <v>330503.5</v>
      </c>
      <c r="E50" s="160">
        <v>951300</v>
      </c>
      <c r="F50" s="159">
        <v>555200</v>
      </c>
      <c r="G50" s="159">
        <v>479476.82</v>
      </c>
      <c r="H50" s="6">
        <f t="shared" si="2"/>
        <v>50.402272679491219</v>
      </c>
      <c r="I50" s="6">
        <f t="shared" si="3"/>
        <v>86.361098703170029</v>
      </c>
      <c r="J50" s="7">
        <f t="shared" si="4"/>
        <v>148973.32</v>
      </c>
      <c r="K50" s="6">
        <f t="shared" si="5"/>
        <v>145.07465730317531</v>
      </c>
    </row>
    <row r="51" spans="1:11" ht="13.5" thickBot="1" x14ac:dyDescent="0.25">
      <c r="A51" s="8" t="s">
        <v>36</v>
      </c>
      <c r="B51" s="8">
        <v>4082</v>
      </c>
      <c r="C51" s="9" t="s">
        <v>37</v>
      </c>
      <c r="D51" s="161">
        <v>167467.95000000001</v>
      </c>
      <c r="E51" s="162">
        <v>860000</v>
      </c>
      <c r="F51" s="161">
        <v>455000</v>
      </c>
      <c r="G51" s="161">
        <v>169119.8</v>
      </c>
      <c r="H51" s="10">
        <f t="shared" si="2"/>
        <v>19.66509302325581</v>
      </c>
      <c r="I51" s="10">
        <f t="shared" si="3"/>
        <v>37.169186813186812</v>
      </c>
      <c r="J51" s="11">
        <f t="shared" si="4"/>
        <v>1651.8499999999767</v>
      </c>
      <c r="K51" s="10">
        <f t="shared" si="5"/>
        <v>100.98636783933878</v>
      </c>
    </row>
    <row r="52" spans="1:11" s="3" customFormat="1" ht="13.5" thickBot="1" x14ac:dyDescent="0.25">
      <c r="A52" s="23">
        <v>5000</v>
      </c>
      <c r="B52" s="91"/>
      <c r="C52" s="19" t="s">
        <v>90</v>
      </c>
      <c r="D52" s="166">
        <f t="shared" ref="D52" si="21">SUM(D53:D55)</f>
        <v>765677.04</v>
      </c>
      <c r="E52" s="166">
        <f>SUM(E53:E55)</f>
        <v>2422707</v>
      </c>
      <c r="F52" s="166">
        <f t="shared" ref="F52:G52" si="22">SUM(F53:F55)</f>
        <v>1598459</v>
      </c>
      <c r="G52" s="166">
        <f t="shared" si="22"/>
        <v>925356.02</v>
      </c>
      <c r="H52" s="20">
        <f t="shared" si="2"/>
        <v>38.195127186242495</v>
      </c>
      <c r="I52" s="20">
        <f t="shared" si="3"/>
        <v>57.890507044597328</v>
      </c>
      <c r="J52" s="21">
        <f t="shared" si="4"/>
        <v>159678.97999999998</v>
      </c>
      <c r="K52" s="22">
        <f t="shared" si="5"/>
        <v>120.85461254003384</v>
      </c>
    </row>
    <row r="53" spans="1:11" ht="25.5" x14ac:dyDescent="0.2">
      <c r="A53" s="12" t="s">
        <v>38</v>
      </c>
      <c r="B53" s="12">
        <v>5011</v>
      </c>
      <c r="C53" s="13" t="s">
        <v>39</v>
      </c>
      <c r="D53" s="157">
        <v>11415</v>
      </c>
      <c r="E53" s="158">
        <v>82000</v>
      </c>
      <c r="F53" s="157">
        <v>52000</v>
      </c>
      <c r="G53" s="157">
        <v>24597.5</v>
      </c>
      <c r="H53" s="14">
        <f t="shared" si="2"/>
        <v>29.996951219512198</v>
      </c>
      <c r="I53" s="14">
        <f t="shared" si="3"/>
        <v>47.302884615384613</v>
      </c>
      <c r="J53" s="15">
        <f t="shared" si="4"/>
        <v>13182.5</v>
      </c>
      <c r="K53" s="14">
        <f t="shared" si="5"/>
        <v>215.48401226456417</v>
      </c>
    </row>
    <row r="54" spans="1:11" ht="25.5" x14ac:dyDescent="0.2">
      <c r="A54" s="4" t="s">
        <v>40</v>
      </c>
      <c r="B54" s="25">
        <v>5012</v>
      </c>
      <c r="C54" s="5" t="s">
        <v>41</v>
      </c>
      <c r="D54" s="159">
        <v>12480.5</v>
      </c>
      <c r="E54" s="160">
        <v>72200</v>
      </c>
      <c r="F54" s="159">
        <v>46200</v>
      </c>
      <c r="G54" s="159">
        <v>12059.9</v>
      </c>
      <c r="H54" s="6">
        <f t="shared" si="2"/>
        <v>16.703462603878116</v>
      </c>
      <c r="I54" s="6">
        <f t="shared" si="3"/>
        <v>26.103679653679652</v>
      </c>
      <c r="J54" s="7">
        <f t="shared" si="4"/>
        <v>-420.60000000000036</v>
      </c>
      <c r="K54" s="6">
        <f t="shared" si="5"/>
        <v>96.629942710628583</v>
      </c>
    </row>
    <row r="55" spans="1:11" ht="26.25" thickBot="1" x14ac:dyDescent="0.25">
      <c r="A55" s="8" t="s">
        <v>42</v>
      </c>
      <c r="B55" s="8">
        <v>5031</v>
      </c>
      <c r="C55" s="9" t="s">
        <v>43</v>
      </c>
      <c r="D55" s="161">
        <v>741781.54</v>
      </c>
      <c r="E55" s="162">
        <v>2268507</v>
      </c>
      <c r="F55" s="161">
        <v>1500259</v>
      </c>
      <c r="G55" s="161">
        <v>888698.62</v>
      </c>
      <c r="H55" s="10">
        <f t="shared" si="2"/>
        <v>39.175485021646395</v>
      </c>
      <c r="I55" s="10">
        <f t="shared" si="3"/>
        <v>59.236346524166827</v>
      </c>
      <c r="J55" s="11">
        <f t="shared" si="4"/>
        <v>146917.07999999996</v>
      </c>
      <c r="K55" s="10">
        <f t="shared" si="5"/>
        <v>119.80597683787062</v>
      </c>
    </row>
    <row r="56" spans="1:11" s="3" customFormat="1" ht="13.5" thickBot="1" x14ac:dyDescent="0.25">
      <c r="A56" s="23">
        <v>6000</v>
      </c>
      <c r="B56" s="91"/>
      <c r="C56" s="19" t="s">
        <v>91</v>
      </c>
      <c r="D56" s="166">
        <f t="shared" ref="D56" si="23">SUM(D57:D62)</f>
        <v>4289212.05</v>
      </c>
      <c r="E56" s="166">
        <f>SUM(E57:E61)</f>
        <v>9960492</v>
      </c>
      <c r="F56" s="166">
        <f t="shared" ref="F56:G56" si="24">SUM(F57:F61)</f>
        <v>5548100</v>
      </c>
      <c r="G56" s="166">
        <f t="shared" si="24"/>
        <v>4807248.6900000004</v>
      </c>
      <c r="H56" s="20">
        <f t="shared" si="2"/>
        <v>48.263165012330724</v>
      </c>
      <c r="I56" s="20">
        <f t="shared" si="3"/>
        <v>86.646756367044588</v>
      </c>
      <c r="J56" s="21">
        <f t="shared" si="4"/>
        <v>518036.6400000006</v>
      </c>
      <c r="K56" s="22">
        <f t="shared" si="5"/>
        <v>112.07766447452745</v>
      </c>
    </row>
    <row r="57" spans="1:11" ht="25.5" x14ac:dyDescent="0.2">
      <c r="A57" s="12" t="s">
        <v>44</v>
      </c>
      <c r="B57" s="12">
        <v>6016</v>
      </c>
      <c r="C57" s="13" t="s">
        <v>45</v>
      </c>
      <c r="D57" s="157">
        <v>0</v>
      </c>
      <c r="E57" s="157">
        <v>43000</v>
      </c>
      <c r="F57" s="157">
        <v>0</v>
      </c>
      <c r="G57" s="157">
        <v>0</v>
      </c>
      <c r="H57" s="14">
        <f t="shared" si="2"/>
        <v>0</v>
      </c>
      <c r="I57" s="14" t="e">
        <f t="shared" si="3"/>
        <v>#DIV/0!</v>
      </c>
      <c r="J57" s="15">
        <f t="shared" si="4"/>
        <v>0</v>
      </c>
      <c r="K57" s="6"/>
    </row>
    <row r="58" spans="1:11" ht="38.25" x14ac:dyDescent="0.2">
      <c r="A58" s="4" t="s">
        <v>46</v>
      </c>
      <c r="B58" s="25">
        <v>6020</v>
      </c>
      <c r="C58" s="5" t="s">
        <v>47</v>
      </c>
      <c r="D58" s="159">
        <v>2942588.69</v>
      </c>
      <c r="E58" s="159">
        <v>5850000</v>
      </c>
      <c r="F58" s="159">
        <v>3360400</v>
      </c>
      <c r="G58" s="159">
        <v>3346032.54</v>
      </c>
      <c r="H58" s="6">
        <f t="shared" si="2"/>
        <v>57.197137435897439</v>
      </c>
      <c r="I58" s="6">
        <f t="shared" si="3"/>
        <v>99.572447922866331</v>
      </c>
      <c r="J58" s="7">
        <f t="shared" si="4"/>
        <v>403443.85000000009</v>
      </c>
      <c r="K58" s="6">
        <f t="shared" si="5"/>
        <v>113.71050773664192</v>
      </c>
    </row>
    <row r="59" spans="1:11" x14ac:dyDescent="0.2">
      <c r="A59" s="4" t="s">
        <v>48</v>
      </c>
      <c r="B59" s="25">
        <v>6030</v>
      </c>
      <c r="C59" s="5" t="s">
        <v>49</v>
      </c>
      <c r="D59" s="159">
        <v>778287.76</v>
      </c>
      <c r="E59" s="159">
        <v>2825992</v>
      </c>
      <c r="F59" s="159">
        <v>1524700</v>
      </c>
      <c r="G59" s="159">
        <v>983436.12</v>
      </c>
      <c r="H59" s="6">
        <f t="shared" si="2"/>
        <v>34.799678130723656</v>
      </c>
      <c r="I59" s="6">
        <f t="shared" si="3"/>
        <v>64.500303010428283</v>
      </c>
      <c r="J59" s="7">
        <f t="shared" si="4"/>
        <v>205148.36</v>
      </c>
      <c r="K59" s="6">
        <f t="shared" si="5"/>
        <v>126.35893438694193</v>
      </c>
    </row>
    <row r="60" spans="1:11" x14ac:dyDescent="0.2">
      <c r="A60" s="4" t="s">
        <v>50</v>
      </c>
      <c r="B60" s="25">
        <v>6040</v>
      </c>
      <c r="C60" s="5" t="s">
        <v>51</v>
      </c>
      <c r="D60" s="159">
        <v>3000</v>
      </c>
      <c r="E60" s="159">
        <v>291500</v>
      </c>
      <c r="F60" s="159">
        <v>193000</v>
      </c>
      <c r="G60" s="159">
        <v>27927.34</v>
      </c>
      <c r="H60" s="6">
        <f t="shared" si="2"/>
        <v>9.5805626072041168</v>
      </c>
      <c r="I60" s="6">
        <f t="shared" si="3"/>
        <v>14.470124352331606</v>
      </c>
      <c r="J60" s="7">
        <f t="shared" si="4"/>
        <v>24927.34</v>
      </c>
      <c r="K60" s="6"/>
    </row>
    <row r="61" spans="1:11" ht="64.5" thickBot="1" x14ac:dyDescent="0.25">
      <c r="A61" s="4" t="s">
        <v>52</v>
      </c>
      <c r="B61" s="25">
        <v>6071</v>
      </c>
      <c r="C61" s="5" t="s">
        <v>53</v>
      </c>
      <c r="D61" s="159">
        <v>565335.6</v>
      </c>
      <c r="E61" s="159">
        <v>950000</v>
      </c>
      <c r="F61" s="159">
        <v>470000</v>
      </c>
      <c r="G61" s="159">
        <v>449852.69</v>
      </c>
      <c r="H61" s="6">
        <f t="shared" si="2"/>
        <v>47.352914736842102</v>
      </c>
      <c r="I61" s="6">
        <f t="shared" si="3"/>
        <v>95.71333829787234</v>
      </c>
      <c r="J61" s="7">
        <f t="shared" si="4"/>
        <v>-115482.90999999997</v>
      </c>
      <c r="K61" s="6">
        <f t="shared" si="5"/>
        <v>79.572680368970225</v>
      </c>
    </row>
    <row r="62" spans="1:11" ht="26.25" hidden="1" thickBot="1" x14ac:dyDescent="0.25">
      <c r="A62" s="8" t="s">
        <v>54</v>
      </c>
      <c r="B62" s="8">
        <v>6090</v>
      </c>
      <c r="C62" s="9" t="s">
        <v>55</v>
      </c>
      <c r="D62" s="161">
        <v>0</v>
      </c>
      <c r="E62" s="161">
        <v>0</v>
      </c>
      <c r="F62" s="161">
        <v>0</v>
      </c>
      <c r="G62" s="161">
        <v>0</v>
      </c>
      <c r="H62" s="10" t="e">
        <f t="shared" si="2"/>
        <v>#DIV/0!</v>
      </c>
      <c r="I62" s="10" t="e">
        <f t="shared" si="3"/>
        <v>#DIV/0!</v>
      </c>
      <c r="J62" s="11">
        <f t="shared" si="4"/>
        <v>0</v>
      </c>
      <c r="K62" s="10"/>
    </row>
    <row r="63" spans="1:11" s="3" customFormat="1" ht="13.5" thickBot="1" x14ac:dyDescent="0.25">
      <c r="A63" s="23">
        <v>7000</v>
      </c>
      <c r="B63" s="91"/>
      <c r="C63" s="19" t="s">
        <v>92</v>
      </c>
      <c r="D63" s="166">
        <f t="shared" ref="D63" si="25">SUM(D64:D69)</f>
        <v>720185.91</v>
      </c>
      <c r="E63" s="166">
        <f>SUM(E64:E69)</f>
        <v>2284948</v>
      </c>
      <c r="F63" s="166">
        <f t="shared" ref="F63:G63" si="26">SUM(F64:F69)</f>
        <v>1435000</v>
      </c>
      <c r="G63" s="166">
        <f t="shared" si="26"/>
        <v>676461.99</v>
      </c>
      <c r="H63" s="20">
        <f t="shared" si="2"/>
        <v>29.605137184741181</v>
      </c>
      <c r="I63" s="20">
        <f t="shared" si="3"/>
        <v>47.140208362369336</v>
      </c>
      <c r="J63" s="21">
        <f t="shared" si="4"/>
        <v>-43723.920000000042</v>
      </c>
      <c r="K63" s="22">
        <f t="shared" si="5"/>
        <v>93.92880096751685</v>
      </c>
    </row>
    <row r="64" spans="1:11" x14ac:dyDescent="0.2">
      <c r="A64" s="12" t="s">
        <v>56</v>
      </c>
      <c r="B64" s="12">
        <v>7110</v>
      </c>
      <c r="C64" s="13" t="s">
        <v>57</v>
      </c>
      <c r="D64" s="157">
        <v>0</v>
      </c>
      <c r="E64" s="157">
        <v>25000</v>
      </c>
      <c r="F64" s="157">
        <v>15000</v>
      </c>
      <c r="G64" s="157">
        <v>0</v>
      </c>
      <c r="H64" s="14">
        <f t="shared" si="2"/>
        <v>0</v>
      </c>
      <c r="I64" s="14">
        <f t="shared" si="3"/>
        <v>0</v>
      </c>
      <c r="J64" s="15">
        <f t="shared" si="4"/>
        <v>0</v>
      </c>
      <c r="K64" s="14"/>
    </row>
    <row r="65" spans="1:11" ht="25.5" x14ac:dyDescent="0.2">
      <c r="A65" s="16">
        <v>7350</v>
      </c>
      <c r="B65" s="149">
        <v>7350</v>
      </c>
      <c r="C65" s="13" t="s">
        <v>101</v>
      </c>
      <c r="D65" s="157">
        <v>0</v>
      </c>
      <c r="E65" s="157">
        <v>469948</v>
      </c>
      <c r="F65" s="157">
        <v>420000</v>
      </c>
      <c r="G65" s="157">
        <v>246828.93</v>
      </c>
      <c r="H65" s="14">
        <f t="shared" si="2"/>
        <v>52.5226046285972</v>
      </c>
      <c r="I65" s="14">
        <f t="shared" si="3"/>
        <v>58.768792857142863</v>
      </c>
      <c r="J65" s="15">
        <f t="shared" si="4"/>
        <v>246828.93</v>
      </c>
      <c r="K65" s="14"/>
    </row>
    <row r="66" spans="1:11" x14ac:dyDescent="0.2">
      <c r="A66" s="4" t="s">
        <v>58</v>
      </c>
      <c r="B66" s="25">
        <v>7412</v>
      </c>
      <c r="C66" s="5" t="s">
        <v>59</v>
      </c>
      <c r="D66" s="159">
        <v>78960</v>
      </c>
      <c r="E66" s="159">
        <v>200000</v>
      </c>
      <c r="F66" s="159">
        <v>120000</v>
      </c>
      <c r="G66" s="159">
        <v>104968</v>
      </c>
      <c r="H66" s="6">
        <f t="shared" si="2"/>
        <v>52.483999999999995</v>
      </c>
      <c r="I66" s="6">
        <f t="shared" si="3"/>
        <v>87.473333333333329</v>
      </c>
      <c r="J66" s="7">
        <f t="shared" si="4"/>
        <v>26008</v>
      </c>
      <c r="K66" s="6">
        <f t="shared" si="5"/>
        <v>132.93819655521784</v>
      </c>
    </row>
    <row r="67" spans="1:11" ht="25.5" x14ac:dyDescent="0.2">
      <c r="A67" s="4" t="s">
        <v>60</v>
      </c>
      <c r="B67" s="25">
        <v>7442</v>
      </c>
      <c r="C67" s="5" t="s">
        <v>61</v>
      </c>
      <c r="D67" s="159">
        <v>601367.51</v>
      </c>
      <c r="E67" s="159">
        <v>1510000</v>
      </c>
      <c r="F67" s="159">
        <v>820000</v>
      </c>
      <c r="G67" s="159">
        <v>316665.06</v>
      </c>
      <c r="H67" s="6">
        <f t="shared" si="2"/>
        <v>20.971196026490066</v>
      </c>
      <c r="I67" s="6">
        <f t="shared" si="3"/>
        <v>38.617690243902437</v>
      </c>
      <c r="J67" s="7">
        <f t="shared" si="4"/>
        <v>-284702.45</v>
      </c>
      <c r="K67" s="6">
        <f t="shared" si="5"/>
        <v>52.657493917488161</v>
      </c>
    </row>
    <row r="68" spans="1:11" x14ac:dyDescent="0.2">
      <c r="A68" s="4" t="s">
        <v>62</v>
      </c>
      <c r="B68" s="25">
        <v>7640</v>
      </c>
      <c r="C68" s="5" t="s">
        <v>63</v>
      </c>
      <c r="D68" s="159">
        <v>12000</v>
      </c>
      <c r="E68" s="159">
        <v>50000</v>
      </c>
      <c r="F68" s="159">
        <v>30000</v>
      </c>
      <c r="G68" s="159">
        <v>0</v>
      </c>
      <c r="H68" s="6">
        <f t="shared" si="2"/>
        <v>0</v>
      </c>
      <c r="I68" s="6">
        <f t="shared" si="3"/>
        <v>0</v>
      </c>
      <c r="J68" s="7">
        <f t="shared" si="4"/>
        <v>-12000</v>
      </c>
      <c r="K68" s="6"/>
    </row>
    <row r="69" spans="1:11" ht="26.25" thickBot="1" x14ac:dyDescent="0.25">
      <c r="A69" s="8" t="s">
        <v>64</v>
      </c>
      <c r="B69" s="8">
        <v>7680</v>
      </c>
      <c r="C69" s="9" t="s">
        <v>65</v>
      </c>
      <c r="D69" s="161">
        <v>27858.400000000001</v>
      </c>
      <c r="E69" s="161">
        <v>30000</v>
      </c>
      <c r="F69" s="161">
        <v>30000</v>
      </c>
      <c r="G69" s="161">
        <v>8000</v>
      </c>
      <c r="H69" s="10">
        <f t="shared" si="2"/>
        <v>26.666666666666668</v>
      </c>
      <c r="I69" s="10">
        <f t="shared" si="3"/>
        <v>26.666666666666668</v>
      </c>
      <c r="J69" s="11">
        <f t="shared" si="4"/>
        <v>-19858.400000000001</v>
      </c>
      <c r="K69" s="10">
        <f t="shared" si="5"/>
        <v>28.716652786951151</v>
      </c>
    </row>
    <row r="70" spans="1:11" s="3" customFormat="1" ht="13.5" thickBot="1" x14ac:dyDescent="0.25">
      <c r="A70" s="23">
        <v>8000</v>
      </c>
      <c r="B70" s="91"/>
      <c r="C70" s="19" t="s">
        <v>93</v>
      </c>
      <c r="D70" s="166">
        <f t="shared" ref="D70" si="27">SUM(D71:D75)</f>
        <v>1205459.33</v>
      </c>
      <c r="E70" s="166">
        <f>SUM(E71:E75)</f>
        <v>3325300</v>
      </c>
      <c r="F70" s="166">
        <f t="shared" ref="F70:G70" si="28">SUM(F71:F75)</f>
        <v>2226800</v>
      </c>
      <c r="G70" s="166">
        <f t="shared" si="28"/>
        <v>1513891.1199999999</v>
      </c>
      <c r="H70" s="20">
        <f t="shared" si="2"/>
        <v>45.526452350163893</v>
      </c>
      <c r="I70" s="20">
        <f t="shared" si="3"/>
        <v>67.985051194539253</v>
      </c>
      <c r="J70" s="21">
        <f t="shared" si="4"/>
        <v>308431.7899999998</v>
      </c>
      <c r="K70" s="22">
        <f t="shared" si="5"/>
        <v>125.58624603287112</v>
      </c>
    </row>
    <row r="71" spans="1:11" ht="25.5" x14ac:dyDescent="0.2">
      <c r="A71" s="12" t="s">
        <v>66</v>
      </c>
      <c r="B71" s="12">
        <v>8110</v>
      </c>
      <c r="C71" s="13" t="s">
        <v>67</v>
      </c>
      <c r="D71" s="157">
        <v>17186.57</v>
      </c>
      <c r="E71" s="157">
        <v>95000</v>
      </c>
      <c r="F71" s="157">
        <v>85000</v>
      </c>
      <c r="G71" s="157">
        <v>43350</v>
      </c>
      <c r="H71" s="14">
        <f t="shared" si="2"/>
        <v>45.631578947368425</v>
      </c>
      <c r="I71" s="14">
        <f t="shared" si="3"/>
        <v>51</v>
      </c>
      <c r="J71" s="15">
        <f t="shared" si="4"/>
        <v>26163.43</v>
      </c>
      <c r="K71" s="6"/>
    </row>
    <row r="72" spans="1:11" x14ac:dyDescent="0.2">
      <c r="A72" s="4" t="s">
        <v>68</v>
      </c>
      <c r="B72" s="25">
        <v>8130</v>
      </c>
      <c r="C72" s="5" t="s">
        <v>69</v>
      </c>
      <c r="D72" s="159">
        <v>1188272.76</v>
      </c>
      <c r="E72" s="159">
        <v>2957300</v>
      </c>
      <c r="F72" s="159">
        <v>1868800</v>
      </c>
      <c r="G72" s="159">
        <v>1424221.17</v>
      </c>
      <c r="H72" s="6">
        <f t="shared" si="2"/>
        <v>48.159509349744695</v>
      </c>
      <c r="I72" s="6">
        <f t="shared" si="3"/>
        <v>76.21046500428082</v>
      </c>
      <c r="J72" s="15">
        <f t="shared" si="4"/>
        <v>235948.40999999992</v>
      </c>
      <c r="K72" s="6">
        <f t="shared" si="5"/>
        <v>119.85641831930911</v>
      </c>
    </row>
    <row r="73" spans="1:11" s="117" customFormat="1" x14ac:dyDescent="0.2">
      <c r="A73" s="116">
        <v>8230</v>
      </c>
      <c r="B73" s="8">
        <v>8230</v>
      </c>
      <c r="C73" s="120" t="s">
        <v>141</v>
      </c>
      <c r="D73" s="161">
        <v>0</v>
      </c>
      <c r="E73" s="161">
        <v>48000</v>
      </c>
      <c r="F73" s="161">
        <v>48000</v>
      </c>
      <c r="G73" s="161">
        <v>46319.95</v>
      </c>
      <c r="H73" s="10">
        <f t="shared" si="2"/>
        <v>96.499895833333326</v>
      </c>
      <c r="I73" s="10">
        <f t="shared" si="3"/>
        <v>96.499895833333326</v>
      </c>
      <c r="J73" s="15">
        <f t="shared" si="4"/>
        <v>46319.95</v>
      </c>
      <c r="K73" s="6"/>
    </row>
    <row r="74" spans="1:11" s="117" customFormat="1" ht="25.5" x14ac:dyDescent="0.2">
      <c r="A74" s="116">
        <v>8330</v>
      </c>
      <c r="B74" s="8">
        <v>8330</v>
      </c>
      <c r="C74" s="120" t="s">
        <v>142</v>
      </c>
      <c r="D74" s="161">
        <v>0</v>
      </c>
      <c r="E74" s="161">
        <v>50000</v>
      </c>
      <c r="F74" s="161">
        <v>50000</v>
      </c>
      <c r="G74" s="161">
        <v>0</v>
      </c>
      <c r="H74" s="10">
        <f t="shared" si="2"/>
        <v>0</v>
      </c>
      <c r="I74" s="10">
        <f t="shared" si="3"/>
        <v>0</v>
      </c>
      <c r="J74" s="15">
        <f t="shared" si="4"/>
        <v>0</v>
      </c>
      <c r="K74" s="6"/>
    </row>
    <row r="75" spans="1:11" ht="13.5" thickBot="1" x14ac:dyDescent="0.25">
      <c r="A75" s="8" t="s">
        <v>70</v>
      </c>
      <c r="B75" s="8">
        <v>8710</v>
      </c>
      <c r="C75" s="9" t="s">
        <v>140</v>
      </c>
      <c r="D75" s="161">
        <v>0</v>
      </c>
      <c r="E75" s="161">
        <v>175000</v>
      </c>
      <c r="F75" s="161">
        <v>175000</v>
      </c>
      <c r="G75" s="161">
        <v>0</v>
      </c>
      <c r="H75" s="10">
        <f t="shared" si="2"/>
        <v>0</v>
      </c>
      <c r="I75" s="10">
        <f t="shared" si="3"/>
        <v>0</v>
      </c>
      <c r="J75" s="15">
        <f t="shared" si="4"/>
        <v>0</v>
      </c>
      <c r="K75" s="6"/>
    </row>
    <row r="76" spans="1:11" s="3" customFormat="1" ht="13.5" thickBot="1" x14ac:dyDescent="0.25">
      <c r="A76" s="23">
        <v>9000</v>
      </c>
      <c r="B76" s="91"/>
      <c r="C76" s="19" t="s">
        <v>94</v>
      </c>
      <c r="D76" s="166">
        <f>SUM(D77:D80)</f>
        <v>10265022.6</v>
      </c>
      <c r="E76" s="166">
        <f t="shared" ref="E76:G76" si="29">SUM(E77:E80)</f>
        <v>2973993.46</v>
      </c>
      <c r="F76" s="166">
        <f t="shared" si="29"/>
        <v>1698993.46</v>
      </c>
      <c r="G76" s="166">
        <f t="shared" si="29"/>
        <v>1678993.46</v>
      </c>
      <c r="H76" s="20">
        <f t="shared" si="2"/>
        <v>56.455855824242462</v>
      </c>
      <c r="I76" s="20">
        <f t="shared" si="3"/>
        <v>98.822832431621009</v>
      </c>
      <c r="J76" s="21">
        <f t="shared" si="4"/>
        <v>-8586029.1400000006</v>
      </c>
      <c r="K76" s="22">
        <f t="shared" si="5"/>
        <v>16.356451665289075</v>
      </c>
    </row>
    <row r="77" spans="1:11" ht="38.25" x14ac:dyDescent="0.2">
      <c r="A77" s="12" t="s">
        <v>71</v>
      </c>
      <c r="B77" s="12">
        <v>9410</v>
      </c>
      <c r="C77" s="13" t="s">
        <v>72</v>
      </c>
      <c r="D77" s="157">
        <v>4634500</v>
      </c>
      <c r="E77" s="157">
        <v>0</v>
      </c>
      <c r="F77" s="157">
        <v>0</v>
      </c>
      <c r="G77" s="157">
        <v>0</v>
      </c>
      <c r="H77" s="14"/>
      <c r="I77" s="14"/>
      <c r="J77" s="15">
        <f t="shared" si="4"/>
        <v>-4634500</v>
      </c>
      <c r="K77" s="14">
        <f t="shared" si="5"/>
        <v>0</v>
      </c>
    </row>
    <row r="78" spans="1:11" s="140" customFormat="1" ht="38.25" x14ac:dyDescent="0.2">
      <c r="A78" s="16">
        <v>9430</v>
      </c>
      <c r="B78" s="12">
        <v>9430</v>
      </c>
      <c r="C78" s="13" t="s">
        <v>152</v>
      </c>
      <c r="D78" s="157">
        <v>236200</v>
      </c>
      <c r="E78" s="157"/>
      <c r="F78" s="157"/>
      <c r="G78" s="157"/>
      <c r="H78" s="6" t="e">
        <f t="shared" si="2"/>
        <v>#DIV/0!</v>
      </c>
      <c r="I78" s="6" t="e">
        <f t="shared" si="3"/>
        <v>#DIV/0!</v>
      </c>
      <c r="J78" s="7">
        <f t="shared" si="4"/>
        <v>-236200</v>
      </c>
      <c r="K78" s="6">
        <f t="shared" si="5"/>
        <v>0</v>
      </c>
    </row>
    <row r="79" spans="1:11" x14ac:dyDescent="0.2">
      <c r="A79" s="122" t="s">
        <v>73</v>
      </c>
      <c r="B79" s="122">
        <v>9770</v>
      </c>
      <c r="C79" s="123" t="s">
        <v>74</v>
      </c>
      <c r="D79" s="159">
        <v>5334322.5999999996</v>
      </c>
      <c r="E79" s="159">
        <v>2823993.46</v>
      </c>
      <c r="F79" s="159">
        <v>1548993.46</v>
      </c>
      <c r="G79" s="159">
        <v>1528993.46</v>
      </c>
      <c r="H79" s="6">
        <f t="shared" si="2"/>
        <v>54.142953291400332</v>
      </c>
      <c r="I79" s="6">
        <f t="shared" si="3"/>
        <v>98.70883896436851</v>
      </c>
      <c r="J79" s="7">
        <f t="shared" si="4"/>
        <v>-3805329.1399999997</v>
      </c>
      <c r="K79" s="6">
        <f t="shared" si="5"/>
        <v>28.663310689158543</v>
      </c>
    </row>
    <row r="80" spans="1:11" s="121" customFormat="1" ht="39" thickBot="1" x14ac:dyDescent="0.25">
      <c r="A80" s="148">
        <v>9800</v>
      </c>
      <c r="B80" s="102">
        <v>9800</v>
      </c>
      <c r="C80" s="13" t="s">
        <v>143</v>
      </c>
      <c r="D80" s="165">
        <v>60000</v>
      </c>
      <c r="E80" s="165">
        <v>150000</v>
      </c>
      <c r="F80" s="165">
        <v>150000</v>
      </c>
      <c r="G80" s="165">
        <v>150000</v>
      </c>
      <c r="H80" s="104">
        <f t="shared" si="2"/>
        <v>100</v>
      </c>
      <c r="I80" s="104">
        <f t="shared" si="3"/>
        <v>100</v>
      </c>
      <c r="J80" s="7">
        <f t="shared" si="4"/>
        <v>90000</v>
      </c>
      <c r="K80" s="6"/>
    </row>
    <row r="81" spans="1:11" ht="16.5" thickBot="1" x14ac:dyDescent="0.25">
      <c r="A81" s="66" t="s">
        <v>75</v>
      </c>
      <c r="B81" s="92"/>
      <c r="C81" s="67" t="s">
        <v>98</v>
      </c>
      <c r="D81" s="170">
        <f>D13+D17+D36+D46+D52+D56+D63+D70+D76</f>
        <v>83051799.109999985</v>
      </c>
      <c r="E81" s="170">
        <f>E13+E17+E36+E46+E52+E56+E63+E70+E76+E32</f>
        <v>210218827.20000002</v>
      </c>
      <c r="F81" s="170">
        <f>F13+F17+F36+F46+F52+F56+F63+F70+F76+F32</f>
        <v>135950127.19999999</v>
      </c>
      <c r="G81" s="170">
        <f t="shared" ref="G81" si="30">G13+G17+G36+G46+G52+G56+G63+G70+G76+G32</f>
        <v>111486058.54999997</v>
      </c>
      <c r="H81" s="68">
        <f t="shared" si="2"/>
        <v>53.033336754339935</v>
      </c>
      <c r="I81" s="68">
        <f t="shared" si="3"/>
        <v>82.005115292014224</v>
      </c>
      <c r="J81" s="69">
        <f t="shared" si="4"/>
        <v>28434259.439999983</v>
      </c>
      <c r="K81" s="70">
        <f t="shared" si="5"/>
        <v>134.23677722181495</v>
      </c>
    </row>
    <row r="82" spans="1:11" s="26" customFormat="1" ht="15.75" thickBot="1" x14ac:dyDescent="0.25">
      <c r="A82" s="45"/>
      <c r="B82" s="93"/>
      <c r="C82" s="49" t="s">
        <v>108</v>
      </c>
      <c r="D82" s="171"/>
      <c r="E82" s="171"/>
      <c r="F82" s="171"/>
      <c r="G82" s="171"/>
      <c r="H82" s="46"/>
      <c r="I82" s="46"/>
      <c r="J82" s="47"/>
      <c r="K82" s="48"/>
    </row>
    <row r="83" spans="1:11" s="26" customFormat="1" ht="26.25" thickBot="1" x14ac:dyDescent="0.25">
      <c r="A83" s="43">
        <v>8831</v>
      </c>
      <c r="B83" s="94">
        <v>8831</v>
      </c>
      <c r="C83" s="44" t="s">
        <v>109</v>
      </c>
      <c r="D83" s="172"/>
      <c r="E83" s="172">
        <v>202500</v>
      </c>
      <c r="F83" s="172">
        <v>101250</v>
      </c>
      <c r="G83" s="172">
        <v>101250</v>
      </c>
      <c r="H83" s="35">
        <f t="shared" si="2"/>
        <v>50</v>
      </c>
      <c r="I83" s="35"/>
      <c r="J83" s="36">
        <f t="shared" si="4"/>
        <v>101250</v>
      </c>
      <c r="K83" s="37"/>
    </row>
    <row r="84" spans="1:11" s="55" customFormat="1" ht="15.75" customHeight="1" thickBot="1" x14ac:dyDescent="0.25">
      <c r="A84" s="76"/>
      <c r="B84" s="77"/>
      <c r="C84" s="77" t="s">
        <v>119</v>
      </c>
      <c r="D84" s="173"/>
      <c r="E84" s="173"/>
      <c r="F84" s="173"/>
      <c r="G84" s="174"/>
      <c r="H84" s="85"/>
      <c r="I84" s="85"/>
      <c r="J84" s="86"/>
      <c r="K84" s="87"/>
    </row>
    <row r="85" spans="1:11" s="55" customFormat="1" x14ac:dyDescent="0.2">
      <c r="A85" s="58">
        <v>200000</v>
      </c>
      <c r="B85" s="58"/>
      <c r="C85" s="59" t="s">
        <v>112</v>
      </c>
      <c r="D85" s="175"/>
      <c r="E85" s="175">
        <f>E86</f>
        <v>-246727.79999999981</v>
      </c>
      <c r="F85" s="175"/>
      <c r="G85" s="175">
        <f t="shared" ref="G85" si="31">G86</f>
        <v>378061.62000000011</v>
      </c>
      <c r="H85" s="31">
        <f t="shared" ref="H85:H92" si="32">G85/E85*100</f>
        <v>-153.23024807095123</v>
      </c>
      <c r="I85" s="31"/>
      <c r="J85" s="88"/>
      <c r="K85" s="88"/>
    </row>
    <row r="86" spans="1:11" s="55" customFormat="1" x14ac:dyDescent="0.2">
      <c r="A86" s="50">
        <v>208000</v>
      </c>
      <c r="B86" s="50"/>
      <c r="C86" s="51" t="s">
        <v>113</v>
      </c>
      <c r="D86" s="176"/>
      <c r="E86" s="176">
        <f>E87+E88</f>
        <v>-246727.79999999981</v>
      </c>
      <c r="F86" s="176"/>
      <c r="G86" s="176">
        <f t="shared" ref="G86" si="33">G87+G88</f>
        <v>378061.62000000011</v>
      </c>
      <c r="H86" s="29">
        <f t="shared" si="32"/>
        <v>-153.23024807095123</v>
      </c>
      <c r="I86" s="29"/>
      <c r="J86" s="53"/>
      <c r="K86" s="53"/>
    </row>
    <row r="87" spans="1:11" s="55" customFormat="1" x14ac:dyDescent="0.2">
      <c r="A87" s="53">
        <v>208100</v>
      </c>
      <c r="B87" s="53"/>
      <c r="C87" s="54" t="s">
        <v>114</v>
      </c>
      <c r="D87" s="177"/>
      <c r="E87" s="177">
        <v>6836552.2000000002</v>
      </c>
      <c r="F87" s="177"/>
      <c r="G87" s="178">
        <v>2370168.7000000002</v>
      </c>
      <c r="H87" s="29">
        <f t="shared" si="32"/>
        <v>34.669064620028792</v>
      </c>
      <c r="I87" s="29"/>
      <c r="J87" s="53"/>
      <c r="K87" s="53"/>
    </row>
    <row r="88" spans="1:11" s="55" customFormat="1" ht="25.5" x14ac:dyDescent="0.2">
      <c r="A88" s="53">
        <v>208400</v>
      </c>
      <c r="B88" s="53"/>
      <c r="C88" s="54" t="s">
        <v>116</v>
      </c>
      <c r="D88" s="177"/>
      <c r="E88" s="177">
        <v>-7083280</v>
      </c>
      <c r="F88" s="177"/>
      <c r="G88" s="177">
        <v>-1992107.08</v>
      </c>
      <c r="H88" s="29">
        <f t="shared" si="32"/>
        <v>28.12407641657537</v>
      </c>
      <c r="I88" s="29"/>
      <c r="J88" s="53"/>
      <c r="K88" s="53"/>
    </row>
    <row r="89" spans="1:11" s="55" customFormat="1" x14ac:dyDescent="0.2">
      <c r="A89" s="50">
        <v>600000</v>
      </c>
      <c r="B89" s="50"/>
      <c r="C89" s="51" t="s">
        <v>117</v>
      </c>
      <c r="D89" s="176"/>
      <c r="E89" s="176">
        <f>E90</f>
        <v>-246727.79999999981</v>
      </c>
      <c r="F89" s="176"/>
      <c r="G89" s="176">
        <f t="shared" ref="G89" si="34">G90</f>
        <v>378061.62000000011</v>
      </c>
      <c r="H89" s="29">
        <f t="shared" si="32"/>
        <v>-153.23024807095123</v>
      </c>
      <c r="I89" s="29"/>
      <c r="J89" s="53"/>
      <c r="K89" s="53"/>
    </row>
    <row r="90" spans="1:11" s="55" customFormat="1" x14ac:dyDescent="0.2">
      <c r="A90" s="50">
        <v>602000</v>
      </c>
      <c r="B90" s="50"/>
      <c r="C90" s="51" t="s">
        <v>118</v>
      </c>
      <c r="D90" s="176"/>
      <c r="E90" s="176">
        <f>E91+E92</f>
        <v>-246727.79999999981</v>
      </c>
      <c r="F90" s="176"/>
      <c r="G90" s="176">
        <f t="shared" ref="G90" si="35">G91+G92</f>
        <v>378061.62000000011</v>
      </c>
      <c r="H90" s="29">
        <f t="shared" si="32"/>
        <v>-153.23024807095123</v>
      </c>
      <c r="I90" s="29"/>
      <c r="J90" s="53"/>
      <c r="K90" s="53"/>
    </row>
    <row r="91" spans="1:11" s="55" customFormat="1" x14ac:dyDescent="0.2">
      <c r="A91" s="53">
        <v>602100</v>
      </c>
      <c r="B91" s="53"/>
      <c r="C91" s="54" t="s">
        <v>115</v>
      </c>
      <c r="D91" s="177"/>
      <c r="E91" s="177">
        <v>6836552.2000000002</v>
      </c>
      <c r="F91" s="177"/>
      <c r="G91" s="178">
        <v>2370168.7000000002</v>
      </c>
      <c r="H91" s="29">
        <f t="shared" si="32"/>
        <v>34.669064620028792</v>
      </c>
      <c r="I91" s="29"/>
      <c r="J91" s="53"/>
      <c r="K91" s="53"/>
    </row>
    <row r="92" spans="1:11" s="55" customFormat="1" ht="26.25" thickBot="1" x14ac:dyDescent="0.25">
      <c r="A92" s="53">
        <v>602400</v>
      </c>
      <c r="B92" s="53"/>
      <c r="C92" s="54" t="s">
        <v>116</v>
      </c>
      <c r="D92" s="177"/>
      <c r="E92" s="177">
        <v>-7083280</v>
      </c>
      <c r="F92" s="177"/>
      <c r="G92" s="177">
        <v>-1992107.08</v>
      </c>
      <c r="H92" s="29">
        <f t="shared" si="32"/>
        <v>28.12407641657537</v>
      </c>
      <c r="I92" s="29"/>
      <c r="J92" s="53"/>
      <c r="K92" s="53"/>
    </row>
    <row r="93" spans="1:11" s="26" customFormat="1" ht="28.5" customHeight="1" thickBot="1" x14ac:dyDescent="0.25">
      <c r="A93" s="38"/>
      <c r="B93" s="95"/>
      <c r="C93" s="42" t="s">
        <v>106</v>
      </c>
      <c r="D93" s="179"/>
      <c r="E93" s="179"/>
      <c r="F93" s="179"/>
      <c r="G93" s="179"/>
      <c r="H93" s="39"/>
      <c r="I93" s="39"/>
      <c r="J93" s="40"/>
      <c r="K93" s="41"/>
    </row>
    <row r="94" spans="1:11" s="27" customFormat="1" ht="13.5" thickBot="1" x14ac:dyDescent="0.25">
      <c r="A94" s="18" t="s">
        <v>85</v>
      </c>
      <c r="B94" s="90"/>
      <c r="C94" s="19" t="s">
        <v>86</v>
      </c>
      <c r="D94" s="180">
        <f t="shared" ref="D94" si="36">D95+D96</f>
        <v>18200</v>
      </c>
      <c r="E94" s="180">
        <f>E95+E96+E97</f>
        <v>2174989.25</v>
      </c>
      <c r="F94" s="180">
        <f t="shared" ref="F94:G94" si="37">F95+F96+F97</f>
        <v>2146399.63</v>
      </c>
      <c r="G94" s="180">
        <f t="shared" si="37"/>
        <v>340094</v>
      </c>
      <c r="H94" s="20">
        <f t="shared" si="2"/>
        <v>15.636583031387396</v>
      </c>
      <c r="I94" s="20"/>
      <c r="J94" s="21">
        <f t="shared" si="4"/>
        <v>321894</v>
      </c>
      <c r="K94" s="22">
        <f t="shared" si="5"/>
        <v>1868.6483516483515</v>
      </c>
    </row>
    <row r="95" spans="1:11" ht="51" x14ac:dyDescent="0.2">
      <c r="A95" s="12" t="s">
        <v>2</v>
      </c>
      <c r="B95" s="145" t="s">
        <v>2</v>
      </c>
      <c r="C95" s="13" t="s">
        <v>3</v>
      </c>
      <c r="D95" s="157">
        <v>6200</v>
      </c>
      <c r="E95" s="157">
        <v>1780605.25</v>
      </c>
      <c r="F95" s="157">
        <v>1780207.63</v>
      </c>
      <c r="G95" s="157">
        <v>278510</v>
      </c>
      <c r="H95" s="31">
        <f t="shared" si="2"/>
        <v>15.641310728472805</v>
      </c>
      <c r="I95" s="31"/>
      <c r="J95" s="32">
        <f t="shared" si="4"/>
        <v>272310</v>
      </c>
      <c r="K95" s="31"/>
    </row>
    <row r="96" spans="1:11" ht="38.25" x14ac:dyDescent="0.2">
      <c r="A96" s="122" t="s">
        <v>4</v>
      </c>
      <c r="B96" s="146" t="s">
        <v>4</v>
      </c>
      <c r="C96" s="123" t="s">
        <v>5</v>
      </c>
      <c r="D96" s="159">
        <v>12000</v>
      </c>
      <c r="E96" s="159">
        <v>12000</v>
      </c>
      <c r="F96" s="159">
        <v>0</v>
      </c>
      <c r="G96" s="159">
        <v>0</v>
      </c>
      <c r="H96" s="29">
        <f t="shared" si="2"/>
        <v>0</v>
      </c>
      <c r="I96" s="29"/>
      <c r="J96" s="30">
        <f t="shared" si="4"/>
        <v>-12000</v>
      </c>
      <c r="K96" s="31">
        <f t="shared" si="5"/>
        <v>0</v>
      </c>
    </row>
    <row r="97" spans="1:11" s="121" customFormat="1" ht="13.5" thickBot="1" x14ac:dyDescent="0.25">
      <c r="A97" s="124" t="s">
        <v>6</v>
      </c>
      <c r="B97" s="147" t="s">
        <v>6</v>
      </c>
      <c r="C97" s="103" t="s">
        <v>7</v>
      </c>
      <c r="D97" s="165">
        <v>0</v>
      </c>
      <c r="E97" s="165">
        <v>382384</v>
      </c>
      <c r="F97" s="165">
        <v>366192</v>
      </c>
      <c r="G97" s="165">
        <v>61584</v>
      </c>
      <c r="H97" s="29">
        <f t="shared" si="2"/>
        <v>16.105276371396293</v>
      </c>
      <c r="I97" s="29"/>
      <c r="J97" s="30">
        <f t="shared" si="4"/>
        <v>61584</v>
      </c>
      <c r="K97" s="31"/>
    </row>
    <row r="98" spans="1:11" s="26" customFormat="1" ht="13.5" thickBot="1" x14ac:dyDescent="0.25">
      <c r="A98" s="23">
        <v>1000</v>
      </c>
      <c r="B98" s="91"/>
      <c r="C98" s="19" t="s">
        <v>87</v>
      </c>
      <c r="D98" s="181">
        <f t="shared" ref="D98" si="38">D99+D100+D104</f>
        <v>731409.86</v>
      </c>
      <c r="E98" s="181">
        <f>E99+E100+E104+E101+E102+E103+E105+E106+E107</f>
        <v>4523717.2</v>
      </c>
      <c r="F98" s="181">
        <f t="shared" ref="F98:G98" si="39">F99+F100+F104+F101+F102+F103+F105+F106+F107</f>
        <v>3137832.1</v>
      </c>
      <c r="G98" s="181">
        <f t="shared" si="39"/>
        <v>1124801.1200000001</v>
      </c>
      <c r="H98" s="20">
        <f t="shared" si="2"/>
        <v>24.86453220373723</v>
      </c>
      <c r="I98" s="20"/>
      <c r="J98" s="21">
        <f t="shared" si="4"/>
        <v>393391.26000000013</v>
      </c>
      <c r="K98" s="22">
        <f t="shared" si="5"/>
        <v>153.78533726630377</v>
      </c>
    </row>
    <row r="99" spans="1:11" x14ac:dyDescent="0.2">
      <c r="A99" s="12" t="s">
        <v>8</v>
      </c>
      <c r="B99" s="12">
        <v>1010</v>
      </c>
      <c r="C99" s="13" t="s">
        <v>9</v>
      </c>
      <c r="D99" s="157">
        <v>149637.85</v>
      </c>
      <c r="E99" s="157">
        <v>1181441</v>
      </c>
      <c r="F99" s="157">
        <v>586521</v>
      </c>
      <c r="G99" s="157">
        <v>420344.26</v>
      </c>
      <c r="H99" s="31">
        <f t="shared" si="2"/>
        <v>35.57894638835117</v>
      </c>
      <c r="I99" s="31"/>
      <c r="J99" s="32">
        <f t="shared" si="4"/>
        <v>270706.41000000003</v>
      </c>
      <c r="K99" s="31">
        <f t="shared" si="5"/>
        <v>280.90771151817535</v>
      </c>
    </row>
    <row r="100" spans="1:11" ht="25.5" x14ac:dyDescent="0.2">
      <c r="A100" s="130" t="s">
        <v>10</v>
      </c>
      <c r="B100" s="25">
        <v>1021</v>
      </c>
      <c r="C100" s="125" t="s">
        <v>123</v>
      </c>
      <c r="D100" s="159">
        <v>566264.01</v>
      </c>
      <c r="E100" s="159">
        <v>2725664.2</v>
      </c>
      <c r="F100" s="159">
        <v>2145940.1</v>
      </c>
      <c r="G100" s="159">
        <v>539787.06000000006</v>
      </c>
      <c r="H100" s="29">
        <f t="shared" si="2"/>
        <v>19.803872391910936</v>
      </c>
      <c r="I100" s="29"/>
      <c r="J100" s="30">
        <f t="shared" si="4"/>
        <v>-26476.949999999953</v>
      </c>
      <c r="K100" s="29">
        <f t="shared" si="5"/>
        <v>95.324274625894034</v>
      </c>
    </row>
    <row r="101" spans="1:11" s="121" customFormat="1" ht="25.5" x14ac:dyDescent="0.2">
      <c r="A101" s="132">
        <v>1020</v>
      </c>
      <c r="B101" s="8">
        <v>1041</v>
      </c>
      <c r="C101" s="125" t="s">
        <v>144</v>
      </c>
      <c r="D101" s="159">
        <v>0</v>
      </c>
      <c r="E101" s="161">
        <v>226160</v>
      </c>
      <c r="F101" s="161">
        <v>226160</v>
      </c>
      <c r="G101" s="161">
        <v>0</v>
      </c>
      <c r="H101" s="33">
        <f t="shared" si="2"/>
        <v>0</v>
      </c>
      <c r="I101" s="33"/>
      <c r="J101" s="34">
        <f t="shared" si="4"/>
        <v>0</v>
      </c>
      <c r="K101" s="33"/>
    </row>
    <row r="102" spans="1:11" s="121" customFormat="1" ht="38.25" x14ac:dyDescent="0.2">
      <c r="A102" s="16">
        <v>1020</v>
      </c>
      <c r="B102" s="8">
        <v>1200</v>
      </c>
      <c r="C102" s="126" t="s">
        <v>125</v>
      </c>
      <c r="D102" s="159">
        <v>0</v>
      </c>
      <c r="E102" s="161">
        <v>98830</v>
      </c>
      <c r="F102" s="161">
        <v>32900</v>
      </c>
      <c r="G102" s="161">
        <v>0</v>
      </c>
      <c r="H102" s="33">
        <f t="shared" si="2"/>
        <v>0</v>
      </c>
      <c r="I102" s="33"/>
      <c r="J102" s="34">
        <f t="shared" si="4"/>
        <v>0</v>
      </c>
      <c r="K102" s="33"/>
    </row>
    <row r="103" spans="1:11" s="121" customFormat="1" ht="25.5" x14ac:dyDescent="0.2">
      <c r="A103" s="116">
        <v>1090</v>
      </c>
      <c r="B103" s="8">
        <v>1070</v>
      </c>
      <c r="C103" s="127" t="s">
        <v>12</v>
      </c>
      <c r="D103" s="161">
        <v>0</v>
      </c>
      <c r="E103" s="161">
        <v>292</v>
      </c>
      <c r="F103" s="161">
        <v>146</v>
      </c>
      <c r="G103" s="161">
        <v>291.63</v>
      </c>
      <c r="H103" s="33">
        <f t="shared" si="2"/>
        <v>99.873287671232873</v>
      </c>
      <c r="I103" s="33"/>
      <c r="J103" s="34">
        <f t="shared" si="4"/>
        <v>291.63</v>
      </c>
      <c r="K103" s="33"/>
    </row>
    <row r="104" spans="1:11" x14ac:dyDescent="0.2">
      <c r="A104" s="132" t="s">
        <v>13</v>
      </c>
      <c r="B104" s="122">
        <v>1080</v>
      </c>
      <c r="C104" s="123" t="s">
        <v>14</v>
      </c>
      <c r="D104" s="159">
        <v>15508</v>
      </c>
      <c r="E104" s="159">
        <v>50243</v>
      </c>
      <c r="F104" s="159">
        <v>25121.5</v>
      </c>
      <c r="G104" s="159">
        <v>33775.629999999997</v>
      </c>
      <c r="H104" s="33">
        <f t="shared" si="2"/>
        <v>67.224548693350314</v>
      </c>
      <c r="I104" s="33"/>
      <c r="J104" s="34">
        <f t="shared" si="4"/>
        <v>18267.629999999997</v>
      </c>
      <c r="K104" s="33">
        <f t="shared" si="5"/>
        <v>217.79488006190354</v>
      </c>
    </row>
    <row r="105" spans="1:11" s="121" customFormat="1" x14ac:dyDescent="0.2">
      <c r="A105" s="132">
        <v>1161</v>
      </c>
      <c r="B105" s="122">
        <v>1141</v>
      </c>
      <c r="C105" s="128" t="s">
        <v>18</v>
      </c>
      <c r="D105" s="159">
        <v>0</v>
      </c>
      <c r="E105" s="159">
        <v>194030</v>
      </c>
      <c r="F105" s="159">
        <v>107015</v>
      </c>
      <c r="G105" s="159">
        <v>130545.54</v>
      </c>
      <c r="H105" s="33">
        <f t="shared" si="2"/>
        <v>67.281111168376015</v>
      </c>
      <c r="I105" s="33"/>
      <c r="J105" s="34">
        <f t="shared" si="4"/>
        <v>130545.54</v>
      </c>
      <c r="K105" s="33"/>
    </row>
    <row r="106" spans="1:11" s="121" customFormat="1" ht="25.5" x14ac:dyDescent="0.2">
      <c r="A106" s="132">
        <v>1170</v>
      </c>
      <c r="B106" s="130">
        <v>1151</v>
      </c>
      <c r="C106" s="131" t="s">
        <v>127</v>
      </c>
      <c r="D106" s="159">
        <v>0</v>
      </c>
      <c r="E106" s="159">
        <v>57</v>
      </c>
      <c r="F106" s="159">
        <v>28.5</v>
      </c>
      <c r="G106" s="159">
        <v>57</v>
      </c>
      <c r="H106" s="33">
        <f t="shared" si="2"/>
        <v>100</v>
      </c>
      <c r="I106" s="33"/>
      <c r="J106" s="34">
        <f t="shared" si="4"/>
        <v>57</v>
      </c>
      <c r="K106" s="33"/>
    </row>
    <row r="107" spans="1:11" s="121" customFormat="1" ht="26.25" thickBot="1" x14ac:dyDescent="0.25">
      <c r="A107" s="119"/>
      <c r="B107" s="102">
        <v>1160</v>
      </c>
      <c r="C107" s="13" t="s">
        <v>122</v>
      </c>
      <c r="D107" s="165">
        <v>0</v>
      </c>
      <c r="E107" s="165">
        <v>47000</v>
      </c>
      <c r="F107" s="165">
        <v>14000</v>
      </c>
      <c r="G107" s="165">
        <v>0</v>
      </c>
      <c r="H107" s="33">
        <f t="shared" si="2"/>
        <v>0</v>
      </c>
      <c r="I107" s="33"/>
      <c r="J107" s="34">
        <f t="shared" si="4"/>
        <v>0</v>
      </c>
      <c r="K107" s="33"/>
    </row>
    <row r="108" spans="1:11" s="26" customFormat="1" ht="13.5" thickBot="1" x14ac:dyDescent="0.25">
      <c r="A108" s="23">
        <v>3000</v>
      </c>
      <c r="B108" s="91"/>
      <c r="C108" s="19" t="s">
        <v>88</v>
      </c>
      <c r="D108" s="181">
        <f t="shared" ref="D108" si="40">D109+D110</f>
        <v>555442.53</v>
      </c>
      <c r="E108" s="181">
        <f t="shared" ref="E108:G108" si="41">E109+E110</f>
        <v>1091800</v>
      </c>
      <c r="F108" s="181">
        <f t="shared" si="41"/>
        <v>534900</v>
      </c>
      <c r="G108" s="181">
        <f t="shared" si="41"/>
        <v>404142.23</v>
      </c>
      <c r="H108" s="20">
        <f t="shared" si="2"/>
        <v>37.016141234658363</v>
      </c>
      <c r="I108" s="20"/>
      <c r="J108" s="21">
        <f t="shared" si="4"/>
        <v>-151300.30000000005</v>
      </c>
      <c r="K108" s="22">
        <f t="shared" si="5"/>
        <v>72.760404213195557</v>
      </c>
    </row>
    <row r="109" spans="1:11" ht="51" x14ac:dyDescent="0.2">
      <c r="A109" s="12" t="s">
        <v>22</v>
      </c>
      <c r="B109" s="12">
        <v>3104</v>
      </c>
      <c r="C109" s="13" t="s">
        <v>23</v>
      </c>
      <c r="D109" s="157">
        <v>542092.53</v>
      </c>
      <c r="E109" s="157">
        <v>1061800</v>
      </c>
      <c r="F109" s="157">
        <v>519900</v>
      </c>
      <c r="G109" s="157">
        <v>398042.23</v>
      </c>
      <c r="H109" s="31">
        <f t="shared" si="2"/>
        <v>37.487495761913728</v>
      </c>
      <c r="I109" s="31"/>
      <c r="J109" s="32">
        <f t="shared" si="4"/>
        <v>-144050.30000000005</v>
      </c>
      <c r="K109" s="31">
        <f t="shared" si="5"/>
        <v>73.426990406969821</v>
      </c>
    </row>
    <row r="110" spans="1:11" ht="26.25" thickBot="1" x14ac:dyDescent="0.25">
      <c r="A110" s="8" t="s">
        <v>24</v>
      </c>
      <c r="B110" s="8">
        <v>3121</v>
      </c>
      <c r="C110" s="9" t="s">
        <v>25</v>
      </c>
      <c r="D110" s="161">
        <v>13350</v>
      </c>
      <c r="E110" s="161">
        <v>30000</v>
      </c>
      <c r="F110" s="161">
        <v>15000</v>
      </c>
      <c r="G110" s="161">
        <v>6100</v>
      </c>
      <c r="H110" s="33">
        <f t="shared" si="2"/>
        <v>20.333333333333332</v>
      </c>
      <c r="I110" s="33"/>
      <c r="J110" s="34">
        <f t="shared" si="4"/>
        <v>-7250</v>
      </c>
      <c r="K110" s="33">
        <f t="shared" si="5"/>
        <v>45.692883895131089</v>
      </c>
    </row>
    <row r="111" spans="1:11" s="26" customFormat="1" ht="13.5" thickBot="1" x14ac:dyDescent="0.25">
      <c r="A111" s="23">
        <v>4000</v>
      </c>
      <c r="B111" s="91"/>
      <c r="C111" s="19" t="s">
        <v>89</v>
      </c>
      <c r="D111" s="181">
        <f t="shared" ref="D111" si="42">D112+D113+D114</f>
        <v>136816.82999999999</v>
      </c>
      <c r="E111" s="181">
        <f>E112+E113+E114+E115</f>
        <v>592252.17999999993</v>
      </c>
      <c r="F111" s="181">
        <f t="shared" ref="F111:G111" si="43">F112+F113+F114+F115</f>
        <v>243126.09</v>
      </c>
      <c r="G111" s="181">
        <f t="shared" si="43"/>
        <v>306796.01</v>
      </c>
      <c r="H111" s="20">
        <f t="shared" si="2"/>
        <v>51.801583913122961</v>
      </c>
      <c r="I111" s="20"/>
      <c r="J111" s="21">
        <f t="shared" si="4"/>
        <v>169979.18000000002</v>
      </c>
      <c r="K111" s="22">
        <f t="shared" si="5"/>
        <v>224.23850194453419</v>
      </c>
    </row>
    <row r="112" spans="1:11" x14ac:dyDescent="0.2">
      <c r="A112" s="12" t="s">
        <v>28</v>
      </c>
      <c r="B112" s="12">
        <v>4030</v>
      </c>
      <c r="C112" s="13" t="s">
        <v>29</v>
      </c>
      <c r="D112" s="157">
        <v>114586.45</v>
      </c>
      <c r="E112" s="157">
        <v>310952.18</v>
      </c>
      <c r="F112" s="157">
        <v>120476.09</v>
      </c>
      <c r="G112" s="157">
        <v>190901.01</v>
      </c>
      <c r="H112" s="31">
        <f t="shared" si="2"/>
        <v>61.392401236743218</v>
      </c>
      <c r="I112" s="31"/>
      <c r="J112" s="32">
        <f t="shared" si="4"/>
        <v>76314.560000000012</v>
      </c>
      <c r="K112" s="31"/>
    </row>
    <row r="113" spans="1:11" x14ac:dyDescent="0.2">
      <c r="A113" s="25" t="s">
        <v>30</v>
      </c>
      <c r="B113" s="25">
        <v>4040</v>
      </c>
      <c r="C113" s="24" t="s">
        <v>31</v>
      </c>
      <c r="D113" s="159">
        <v>1499</v>
      </c>
      <c r="E113" s="159">
        <v>12000</v>
      </c>
      <c r="F113" s="159">
        <v>2000</v>
      </c>
      <c r="G113" s="159">
        <v>0</v>
      </c>
      <c r="H113" s="29">
        <f t="shared" si="2"/>
        <v>0</v>
      </c>
      <c r="I113" s="29"/>
      <c r="J113" s="30">
        <f t="shared" si="4"/>
        <v>-1499</v>
      </c>
      <c r="K113" s="29"/>
    </row>
    <row r="114" spans="1:11" ht="25.5" x14ac:dyDescent="0.2">
      <c r="A114" s="8" t="s">
        <v>32</v>
      </c>
      <c r="B114" s="8">
        <v>4060</v>
      </c>
      <c r="C114" s="9" t="s">
        <v>33</v>
      </c>
      <c r="D114" s="161">
        <v>20731.38</v>
      </c>
      <c r="E114" s="161">
        <v>254300</v>
      </c>
      <c r="F114" s="161">
        <v>113150</v>
      </c>
      <c r="G114" s="161">
        <v>101195</v>
      </c>
      <c r="H114" s="33">
        <f t="shared" si="2"/>
        <v>39.793550924105389</v>
      </c>
      <c r="I114" s="33"/>
      <c r="J114" s="34">
        <f t="shared" si="4"/>
        <v>80463.62</v>
      </c>
      <c r="K114" s="33">
        <f t="shared" si="5"/>
        <v>488.12476545217925</v>
      </c>
    </row>
    <row r="115" spans="1:11" s="140" customFormat="1" ht="13.5" thickBot="1" x14ac:dyDescent="0.25">
      <c r="A115" s="155">
        <v>4082</v>
      </c>
      <c r="B115" s="151">
        <v>4082</v>
      </c>
      <c r="C115" s="152" t="s">
        <v>37</v>
      </c>
      <c r="D115" s="182"/>
      <c r="E115" s="182">
        <v>15000</v>
      </c>
      <c r="F115" s="182">
        <v>7500</v>
      </c>
      <c r="G115" s="182">
        <v>14700</v>
      </c>
      <c r="H115" s="153">
        <f t="shared" si="2"/>
        <v>98</v>
      </c>
      <c r="I115" s="153"/>
      <c r="J115" s="154"/>
      <c r="K115" s="153"/>
    </row>
    <row r="116" spans="1:11" s="129" customFormat="1" ht="13.5" thickBot="1" x14ac:dyDescent="0.25">
      <c r="A116" s="23">
        <v>5000</v>
      </c>
      <c r="B116" s="91"/>
      <c r="C116" s="19" t="s">
        <v>90</v>
      </c>
      <c r="D116" s="181">
        <f t="shared" ref="D116:G116" si="44">D117+D118</f>
        <v>0</v>
      </c>
      <c r="E116" s="181">
        <f>E117+E118</f>
        <v>10255</v>
      </c>
      <c r="F116" s="181">
        <f t="shared" si="44"/>
        <v>5127.5</v>
      </c>
      <c r="G116" s="181">
        <f t="shared" si="44"/>
        <v>10254.629999999999</v>
      </c>
      <c r="H116" s="20">
        <f t="shared" ref="H116:H118" si="45">G116/E116*100</f>
        <v>99.996392003900525</v>
      </c>
      <c r="I116" s="20"/>
      <c r="J116" s="21">
        <f t="shared" ref="J116:J118" si="46">G116-D116</f>
        <v>10254.629999999999</v>
      </c>
      <c r="K116" s="22"/>
    </row>
    <row r="117" spans="1:11" s="129" customFormat="1" ht="25.5" x14ac:dyDescent="0.2">
      <c r="A117" s="16">
        <v>5011</v>
      </c>
      <c r="B117" s="12">
        <v>5011</v>
      </c>
      <c r="C117" s="135" t="s">
        <v>39</v>
      </c>
      <c r="D117" s="157">
        <v>0</v>
      </c>
      <c r="E117" s="157">
        <v>10050</v>
      </c>
      <c r="F117" s="157">
        <v>5025</v>
      </c>
      <c r="G117" s="157">
        <v>10050</v>
      </c>
      <c r="H117" s="31">
        <f t="shared" si="45"/>
        <v>100</v>
      </c>
      <c r="I117" s="31"/>
      <c r="J117" s="32">
        <f t="shared" si="46"/>
        <v>10050</v>
      </c>
      <c r="K117" s="31"/>
    </row>
    <row r="118" spans="1:11" s="129" customFormat="1" ht="26.25" thickBot="1" x14ac:dyDescent="0.25">
      <c r="A118" s="116">
        <v>5031</v>
      </c>
      <c r="B118" s="8">
        <v>5031</v>
      </c>
      <c r="C118" s="135" t="s">
        <v>43</v>
      </c>
      <c r="D118" s="161">
        <v>0</v>
      </c>
      <c r="E118" s="161">
        <v>205</v>
      </c>
      <c r="F118" s="161">
        <v>102.5</v>
      </c>
      <c r="G118" s="161">
        <v>204.63</v>
      </c>
      <c r="H118" s="33">
        <f t="shared" si="45"/>
        <v>99.819512195121945</v>
      </c>
      <c r="I118" s="33"/>
      <c r="J118" s="34">
        <f t="shared" si="46"/>
        <v>204.63</v>
      </c>
      <c r="K118" s="33"/>
    </row>
    <row r="119" spans="1:11" s="26" customFormat="1" ht="13.5" thickBot="1" x14ac:dyDescent="0.25">
      <c r="A119" s="23">
        <v>6000</v>
      </c>
      <c r="B119" s="91"/>
      <c r="C119" s="19" t="s">
        <v>91</v>
      </c>
      <c r="D119" s="181">
        <f t="shared" ref="D119" si="47">D121+D122</f>
        <v>251395.06</v>
      </c>
      <c r="E119" s="181">
        <f>E121+E122+E120</f>
        <v>2119181.15</v>
      </c>
      <c r="F119" s="181">
        <f t="shared" ref="F119:G119" si="48">F121+F122+F120</f>
        <v>1803594.58</v>
      </c>
      <c r="G119" s="181">
        <f t="shared" si="48"/>
        <v>1678709.47</v>
      </c>
      <c r="H119" s="20">
        <f t="shared" si="2"/>
        <v>79.215005758238277</v>
      </c>
      <c r="I119" s="20"/>
      <c r="J119" s="21">
        <f t="shared" si="4"/>
        <v>1427314.41</v>
      </c>
      <c r="K119" s="22">
        <f t="shared" si="5"/>
        <v>667.75754066130025</v>
      </c>
    </row>
    <row r="120" spans="1:11" s="133" customFormat="1" ht="38.25" x14ac:dyDescent="0.2">
      <c r="A120" s="139">
        <v>6020</v>
      </c>
      <c r="B120" s="150">
        <v>6020</v>
      </c>
      <c r="C120" s="142" t="s">
        <v>47</v>
      </c>
      <c r="D120" s="183">
        <v>0</v>
      </c>
      <c r="E120" s="183">
        <v>250000</v>
      </c>
      <c r="F120" s="183">
        <v>250000</v>
      </c>
      <c r="G120" s="183">
        <v>0</v>
      </c>
      <c r="H120" s="136"/>
      <c r="I120" s="136"/>
      <c r="J120" s="137"/>
      <c r="K120" s="138"/>
    </row>
    <row r="121" spans="1:11" x14ac:dyDescent="0.2">
      <c r="A121" s="134" t="s">
        <v>48</v>
      </c>
      <c r="B121" s="134">
        <v>6030</v>
      </c>
      <c r="C121" s="135" t="s">
        <v>49</v>
      </c>
      <c r="D121" s="159">
        <v>183743.86</v>
      </c>
      <c r="E121" s="159">
        <v>1869181.15</v>
      </c>
      <c r="F121" s="159">
        <v>1553594.58</v>
      </c>
      <c r="G121" s="159">
        <v>1678709.47</v>
      </c>
      <c r="H121" s="29">
        <f t="shared" si="2"/>
        <v>89.809886537749435</v>
      </c>
      <c r="I121" s="29"/>
      <c r="J121" s="30">
        <f t="shared" si="4"/>
        <v>1494965.6099999999</v>
      </c>
      <c r="K121" s="29">
        <f t="shared" si="5"/>
        <v>913.61391341185504</v>
      </c>
    </row>
    <row r="122" spans="1:11" ht="13.5" thickBot="1" x14ac:dyDescent="0.25">
      <c r="A122" s="8" t="s">
        <v>50</v>
      </c>
      <c r="B122" s="8">
        <v>6040</v>
      </c>
      <c r="C122" s="9" t="s">
        <v>51</v>
      </c>
      <c r="D122" s="161">
        <v>67651.199999999997</v>
      </c>
      <c r="E122" s="161">
        <v>0</v>
      </c>
      <c r="F122" s="161">
        <v>0</v>
      </c>
      <c r="G122" s="161">
        <v>0</v>
      </c>
      <c r="H122" s="33"/>
      <c r="I122" s="33"/>
      <c r="J122" s="34">
        <f t="shared" ref="J122:J134" si="49">G122-D122</f>
        <v>-67651.199999999997</v>
      </c>
      <c r="K122" s="33"/>
    </row>
    <row r="123" spans="1:11" s="26" customFormat="1" ht="13.5" thickBot="1" x14ac:dyDescent="0.25">
      <c r="A123" s="23">
        <v>7000</v>
      </c>
      <c r="B123" s="91"/>
      <c r="C123" s="19" t="s">
        <v>92</v>
      </c>
      <c r="D123" s="181">
        <f t="shared" ref="D123" si="50">D124+D125+D126</f>
        <v>841321.2</v>
      </c>
      <c r="E123" s="181">
        <f>E124+E125+E126+E127</f>
        <v>3552755</v>
      </c>
      <c r="F123" s="181">
        <f t="shared" ref="F123:G123" si="51">F124+F125+F126+F127</f>
        <v>2221800</v>
      </c>
      <c r="G123" s="181">
        <f t="shared" si="51"/>
        <v>463634</v>
      </c>
      <c r="H123" s="20">
        <f t="shared" ref="H123:H143" si="52">G123/E123*100</f>
        <v>13.049985152367668</v>
      </c>
      <c r="I123" s="20"/>
      <c r="J123" s="21">
        <f t="shared" si="49"/>
        <v>-377687.19999999995</v>
      </c>
      <c r="K123" s="22">
        <f t="shared" ref="K123:K131" si="53">G123/D123*100</f>
        <v>55.107847038681548</v>
      </c>
    </row>
    <row r="124" spans="1:11" x14ac:dyDescent="0.2">
      <c r="A124" s="12" t="s">
        <v>99</v>
      </c>
      <c r="B124" s="12">
        <v>7130</v>
      </c>
      <c r="C124" s="13" t="s">
        <v>96</v>
      </c>
      <c r="D124" s="157">
        <v>544800</v>
      </c>
      <c r="E124" s="157">
        <v>706800</v>
      </c>
      <c r="F124" s="157">
        <v>566800</v>
      </c>
      <c r="G124" s="157">
        <v>246550</v>
      </c>
      <c r="H124" s="31">
        <f t="shared" si="52"/>
        <v>34.882569326542161</v>
      </c>
      <c r="I124" s="31"/>
      <c r="J124" s="32">
        <f t="shared" si="49"/>
        <v>-298250</v>
      </c>
      <c r="K124" s="31"/>
    </row>
    <row r="125" spans="1:11" ht="25.5" x14ac:dyDescent="0.2">
      <c r="A125" s="25" t="s">
        <v>100</v>
      </c>
      <c r="B125" s="25">
        <v>7350</v>
      </c>
      <c r="C125" s="24" t="s">
        <v>101</v>
      </c>
      <c r="D125" s="159">
        <v>96546</v>
      </c>
      <c r="E125" s="159">
        <v>0</v>
      </c>
      <c r="F125" s="159">
        <v>0</v>
      </c>
      <c r="G125" s="159">
        <v>0</v>
      </c>
      <c r="H125" s="29"/>
      <c r="I125" s="29"/>
      <c r="J125" s="30">
        <f t="shared" si="49"/>
        <v>-96546</v>
      </c>
      <c r="K125" s="29"/>
    </row>
    <row r="126" spans="1:11" ht="38.25" x14ac:dyDescent="0.2">
      <c r="A126" s="141" t="s">
        <v>102</v>
      </c>
      <c r="B126" s="141">
        <v>7363</v>
      </c>
      <c r="C126" s="142" t="s">
        <v>103</v>
      </c>
      <c r="D126" s="159">
        <v>199975.2</v>
      </c>
      <c r="E126" s="159">
        <v>2625955</v>
      </c>
      <c r="F126" s="159">
        <v>1435000</v>
      </c>
      <c r="G126" s="159">
        <v>105000</v>
      </c>
      <c r="H126" s="29"/>
      <c r="I126" s="29"/>
      <c r="J126" s="30">
        <f t="shared" si="49"/>
        <v>-94975.200000000012</v>
      </c>
      <c r="K126" s="29">
        <f t="shared" si="53"/>
        <v>52.506510807340113</v>
      </c>
    </row>
    <row r="127" spans="1:11" s="140" customFormat="1" ht="26.25" thickBot="1" x14ac:dyDescent="0.25">
      <c r="A127" s="119">
        <v>7442</v>
      </c>
      <c r="B127" s="102">
        <v>7442</v>
      </c>
      <c r="C127" s="143" t="s">
        <v>61</v>
      </c>
      <c r="D127" s="165">
        <v>0</v>
      </c>
      <c r="E127" s="165">
        <v>220000</v>
      </c>
      <c r="F127" s="165">
        <v>220000</v>
      </c>
      <c r="G127" s="165">
        <v>112084</v>
      </c>
      <c r="H127" s="29">
        <f t="shared" si="52"/>
        <v>50.947272727272733</v>
      </c>
      <c r="I127" s="29"/>
      <c r="J127" s="30">
        <f t="shared" si="49"/>
        <v>112084</v>
      </c>
      <c r="K127" s="29"/>
    </row>
    <row r="128" spans="1:11" s="26" customFormat="1" ht="13.5" thickBot="1" x14ac:dyDescent="0.25">
      <c r="A128" s="23">
        <v>8000</v>
      </c>
      <c r="B128" s="91"/>
      <c r="C128" s="19" t="s">
        <v>93</v>
      </c>
      <c r="D128" s="181">
        <f t="shared" ref="D128" si="54">D129+D130</f>
        <v>190359.3</v>
      </c>
      <c r="E128" s="181">
        <f t="shared" ref="E128:G128" si="55">E129+E130</f>
        <v>198600</v>
      </c>
      <c r="F128" s="181">
        <f t="shared" si="55"/>
        <v>85300</v>
      </c>
      <c r="G128" s="181">
        <f t="shared" si="55"/>
        <v>3600</v>
      </c>
      <c r="H128" s="20">
        <f t="shared" si="52"/>
        <v>1.8126888217522661</v>
      </c>
      <c r="I128" s="20"/>
      <c r="J128" s="21">
        <f t="shared" si="49"/>
        <v>-186759.3</v>
      </c>
      <c r="K128" s="22"/>
    </row>
    <row r="129" spans="1:11" x14ac:dyDescent="0.2">
      <c r="A129" s="12" t="s">
        <v>68</v>
      </c>
      <c r="B129" s="12">
        <v>8130</v>
      </c>
      <c r="C129" s="13" t="s">
        <v>69</v>
      </c>
      <c r="D129" s="157">
        <v>111146.44</v>
      </c>
      <c r="E129" s="157">
        <v>28600</v>
      </c>
      <c r="F129" s="157">
        <v>1800</v>
      </c>
      <c r="G129" s="157">
        <v>3600</v>
      </c>
      <c r="H129" s="31">
        <f t="shared" si="52"/>
        <v>12.587412587412588</v>
      </c>
      <c r="I129" s="31"/>
      <c r="J129" s="32">
        <f t="shared" si="49"/>
        <v>-107546.44</v>
      </c>
      <c r="K129" s="31"/>
    </row>
    <row r="130" spans="1:11" ht="13.5" thickBot="1" x14ac:dyDescent="0.25">
      <c r="A130" s="8" t="s">
        <v>104</v>
      </c>
      <c r="B130" s="8">
        <v>8312</v>
      </c>
      <c r="C130" s="9" t="s">
        <v>105</v>
      </c>
      <c r="D130" s="161">
        <v>79212.86</v>
      </c>
      <c r="E130" s="161">
        <v>170000</v>
      </c>
      <c r="F130" s="161">
        <v>83500</v>
      </c>
      <c r="G130" s="161">
        <v>0</v>
      </c>
      <c r="H130" s="33">
        <f t="shared" si="52"/>
        <v>0</v>
      </c>
      <c r="I130" s="33"/>
      <c r="J130" s="34">
        <f t="shared" si="49"/>
        <v>-79212.86</v>
      </c>
      <c r="K130" s="33"/>
    </row>
    <row r="131" spans="1:11" s="3" customFormat="1" ht="16.5" thickBot="1" x14ac:dyDescent="0.3">
      <c r="A131" s="71" t="s">
        <v>75</v>
      </c>
      <c r="B131" s="96"/>
      <c r="C131" s="72" t="s">
        <v>107</v>
      </c>
      <c r="D131" s="184">
        <f t="shared" ref="D131" si="56">D94+D98+D108+D111+D119+D123+D128</f>
        <v>2724944.7800000003</v>
      </c>
      <c r="E131" s="184">
        <f>E94+E98+E108+E111+E119+E123+E128+E116</f>
        <v>14263549.779999999</v>
      </c>
      <c r="F131" s="184">
        <f>F94+F98+F108+F111+F119+F123+F128+F116</f>
        <v>10178079.9</v>
      </c>
      <c r="G131" s="184">
        <f>G94+G98+G108+G111+G119+G123+G128+G116</f>
        <v>4332031.46</v>
      </c>
      <c r="H131" s="73">
        <f t="shared" si="52"/>
        <v>30.371341824559465</v>
      </c>
      <c r="I131" s="73"/>
      <c r="J131" s="74">
        <f t="shared" si="49"/>
        <v>1607086.6799999997</v>
      </c>
      <c r="K131" s="75">
        <f t="shared" si="53"/>
        <v>158.97685310158835</v>
      </c>
    </row>
    <row r="132" spans="1:11" ht="15.75" thickBot="1" x14ac:dyDescent="0.25">
      <c r="A132" s="45"/>
      <c r="B132" s="93"/>
      <c r="C132" s="49" t="s">
        <v>110</v>
      </c>
      <c r="D132" s="171"/>
      <c r="E132" s="171"/>
      <c r="F132" s="171"/>
      <c r="G132" s="171"/>
      <c r="H132" s="46"/>
      <c r="I132" s="46"/>
      <c r="J132" s="47"/>
      <c r="K132" s="48"/>
    </row>
    <row r="133" spans="1:11" ht="26.25" thickBot="1" x14ac:dyDescent="0.25">
      <c r="A133" s="43">
        <v>8831</v>
      </c>
      <c r="B133" s="94">
        <v>8831</v>
      </c>
      <c r="C133" s="44" t="s">
        <v>109</v>
      </c>
      <c r="D133" s="172">
        <v>31434.55</v>
      </c>
      <c r="E133" s="172">
        <v>140000</v>
      </c>
      <c r="F133" s="172">
        <v>66220</v>
      </c>
      <c r="G133" s="172">
        <v>66220</v>
      </c>
      <c r="H133" s="35">
        <f t="shared" si="52"/>
        <v>47.3</v>
      </c>
      <c r="I133" s="35">
        <f t="shared" ref="I133:I134" si="57">G133/F133*100</f>
        <v>100</v>
      </c>
      <c r="J133" s="36">
        <f t="shared" si="49"/>
        <v>34785.449999999997</v>
      </c>
      <c r="K133" s="37"/>
    </row>
    <row r="134" spans="1:11" ht="26.25" thickBot="1" x14ac:dyDescent="0.25">
      <c r="A134" s="81">
        <v>8832</v>
      </c>
      <c r="B134" s="97">
        <v>8832</v>
      </c>
      <c r="C134" s="82" t="s">
        <v>111</v>
      </c>
      <c r="D134" s="185">
        <v>0</v>
      </c>
      <c r="E134" s="185">
        <v>-140000</v>
      </c>
      <c r="F134" s="185">
        <v>-66220</v>
      </c>
      <c r="G134" s="185">
        <v>0</v>
      </c>
      <c r="H134" s="78">
        <f t="shared" si="52"/>
        <v>0</v>
      </c>
      <c r="I134" s="78">
        <f t="shared" si="57"/>
        <v>0</v>
      </c>
      <c r="J134" s="79">
        <f t="shared" si="49"/>
        <v>0</v>
      </c>
      <c r="K134" s="80"/>
    </row>
    <row r="135" spans="1:11" s="55" customFormat="1" ht="15.75" customHeight="1" thickBot="1" x14ac:dyDescent="0.25">
      <c r="A135" s="76"/>
      <c r="B135" s="77"/>
      <c r="C135" s="77" t="s">
        <v>120</v>
      </c>
      <c r="D135" s="83"/>
      <c r="E135" s="83"/>
      <c r="F135" s="83"/>
      <c r="G135" s="84"/>
      <c r="H135" s="85"/>
      <c r="I135" s="85"/>
      <c r="J135" s="86"/>
      <c r="K135" s="87"/>
    </row>
    <row r="136" spans="1:11" x14ac:dyDescent="0.2">
      <c r="A136" s="58">
        <v>200000</v>
      </c>
      <c r="B136" s="58"/>
      <c r="C136" s="59" t="s">
        <v>112</v>
      </c>
      <c r="D136" s="60"/>
      <c r="E136" s="60">
        <f>E137</f>
        <v>8619375.25</v>
      </c>
      <c r="F136" s="60"/>
      <c r="G136" s="58">
        <f>G137</f>
        <v>2232652.33</v>
      </c>
      <c r="H136" s="31">
        <f t="shared" si="52"/>
        <v>25.902716441078489</v>
      </c>
      <c r="I136" s="31"/>
      <c r="J136" s="88"/>
      <c r="K136" s="88"/>
    </row>
    <row r="137" spans="1:11" x14ac:dyDescent="0.2">
      <c r="A137" s="50">
        <v>208000</v>
      </c>
      <c r="B137" s="50"/>
      <c r="C137" s="51" t="s">
        <v>113</v>
      </c>
      <c r="D137" s="52"/>
      <c r="E137" s="57">
        <f>E138+E139</f>
        <v>8619375.25</v>
      </c>
      <c r="F137" s="57"/>
      <c r="G137" s="50">
        <f>G138+G139</f>
        <v>2232652.33</v>
      </c>
      <c r="H137" s="29">
        <f t="shared" si="52"/>
        <v>25.902716441078489</v>
      </c>
      <c r="I137" s="29"/>
      <c r="J137" s="53"/>
      <c r="K137" s="53"/>
    </row>
    <row r="138" spans="1:11" x14ac:dyDescent="0.2">
      <c r="A138" s="53">
        <v>208100</v>
      </c>
      <c r="B138" s="53"/>
      <c r="C138" s="54" t="s">
        <v>114</v>
      </c>
      <c r="D138" s="28"/>
      <c r="E138" s="56">
        <v>1536095.25</v>
      </c>
      <c r="F138" s="56"/>
      <c r="G138" s="53">
        <v>240545.25</v>
      </c>
      <c r="H138" s="29">
        <f t="shared" si="52"/>
        <v>15.659526972692611</v>
      </c>
      <c r="I138" s="29"/>
      <c r="J138" s="53"/>
      <c r="K138" s="53"/>
    </row>
    <row r="139" spans="1:11" ht="25.5" x14ac:dyDescent="0.2">
      <c r="A139" s="53">
        <v>208400</v>
      </c>
      <c r="B139" s="53"/>
      <c r="C139" s="54" t="s">
        <v>116</v>
      </c>
      <c r="D139" s="28"/>
      <c r="E139" s="56">
        <v>7083280</v>
      </c>
      <c r="F139" s="56"/>
      <c r="G139" s="56">
        <v>1992107.08</v>
      </c>
      <c r="H139" s="29">
        <f t="shared" si="52"/>
        <v>28.12407641657537</v>
      </c>
      <c r="I139" s="29"/>
      <c r="J139" s="53"/>
      <c r="K139" s="53"/>
    </row>
    <row r="140" spans="1:11" x14ac:dyDescent="0.2">
      <c r="A140" s="50">
        <v>600000</v>
      </c>
      <c r="B140" s="50"/>
      <c r="C140" s="51" t="s">
        <v>117</v>
      </c>
      <c r="D140" s="52"/>
      <c r="E140" s="57">
        <f>E141</f>
        <v>8619375.25</v>
      </c>
      <c r="F140" s="57"/>
      <c r="G140" s="50">
        <f>G141</f>
        <v>2232652.33</v>
      </c>
      <c r="H140" s="29">
        <f t="shared" si="52"/>
        <v>25.902716441078489</v>
      </c>
      <c r="I140" s="29"/>
      <c r="J140" s="53"/>
      <c r="K140" s="53"/>
    </row>
    <row r="141" spans="1:11" x14ac:dyDescent="0.2">
      <c r="A141" s="50">
        <v>602000</v>
      </c>
      <c r="B141" s="50"/>
      <c r="C141" s="51" t="s">
        <v>118</v>
      </c>
      <c r="D141" s="52"/>
      <c r="E141" s="57">
        <f>E142+E143</f>
        <v>8619375.25</v>
      </c>
      <c r="F141" s="57"/>
      <c r="G141" s="50">
        <f>G142+G143</f>
        <v>2232652.33</v>
      </c>
      <c r="H141" s="29">
        <f t="shared" si="52"/>
        <v>25.902716441078489</v>
      </c>
      <c r="I141" s="29"/>
      <c r="J141" s="53"/>
      <c r="K141" s="53"/>
    </row>
    <row r="142" spans="1:11" x14ac:dyDescent="0.2">
      <c r="A142" s="53">
        <v>602100</v>
      </c>
      <c r="B142" s="53"/>
      <c r="C142" s="54" t="s">
        <v>115</v>
      </c>
      <c r="D142" s="28"/>
      <c r="E142" s="56">
        <v>1536095.25</v>
      </c>
      <c r="F142" s="56"/>
      <c r="G142" s="53">
        <v>240545.25</v>
      </c>
      <c r="H142" s="29">
        <f t="shared" si="52"/>
        <v>15.659526972692611</v>
      </c>
      <c r="I142" s="29"/>
      <c r="J142" s="53"/>
      <c r="K142" s="53"/>
    </row>
    <row r="143" spans="1:11" ht="25.5" x14ac:dyDescent="0.2">
      <c r="A143" s="53">
        <v>602400</v>
      </c>
      <c r="B143" s="53"/>
      <c r="C143" s="54" t="s">
        <v>116</v>
      </c>
      <c r="D143" s="28"/>
      <c r="E143" s="56">
        <v>7083280</v>
      </c>
      <c r="F143" s="56"/>
      <c r="G143" s="56">
        <v>1992107.08</v>
      </c>
      <c r="H143" s="29">
        <f t="shared" si="52"/>
        <v>28.12407641657537</v>
      </c>
      <c r="I143" s="29"/>
      <c r="J143" s="53"/>
      <c r="K143" s="53"/>
    </row>
    <row r="145" spans="1:2" x14ac:dyDescent="0.2">
      <c r="A145" s="140"/>
      <c r="B145" s="140"/>
    </row>
  </sheetData>
  <mergeCells count="20">
    <mergeCell ref="H1:K4"/>
    <mergeCell ref="A6:L6"/>
    <mergeCell ref="D9:D10"/>
    <mergeCell ref="E9:E10"/>
    <mergeCell ref="F9:F10"/>
    <mergeCell ref="G9:G10"/>
    <mergeCell ref="C9:C10"/>
    <mergeCell ref="A9:A10"/>
    <mergeCell ref="H9:I9"/>
    <mergeCell ref="J9:K9"/>
    <mergeCell ref="A7:L7"/>
    <mergeCell ref="B9:B10"/>
    <mergeCell ref="J19:J22"/>
    <mergeCell ref="K19:K22"/>
    <mergeCell ref="J29:J31"/>
    <mergeCell ref="K29:K31"/>
    <mergeCell ref="A19:A22"/>
    <mergeCell ref="A29:A31"/>
    <mergeCell ref="D29:D31"/>
    <mergeCell ref="D19:D22"/>
  </mergeCells>
  <pageMargins left="0.32" right="0.33" top="0.39370078740157499" bottom="0.39370078740157499" header="0" footer="0"/>
  <pageSetup paperSize="9" scale="8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2021-07-06T08:37:34Z</cp:lastPrinted>
  <dcterms:created xsi:type="dcterms:W3CDTF">2020-04-02T08:10:37Z</dcterms:created>
  <dcterms:modified xsi:type="dcterms:W3CDTF">2021-08-05T07:15:44Z</dcterms:modified>
</cp:coreProperties>
</file>