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0" windowWidth="15180" windowHeight="5355" tabRatio="763" activeTab="0"/>
  </bookViews>
  <sheets>
    <sheet name="5 дод 2020" sheetId="1" r:id="rId1"/>
  </sheets>
  <definedNames>
    <definedName name="_xlnm._FilterDatabase" localSheetId="0" hidden="1">'5 дод 2020'!$A$12:$P$56</definedName>
    <definedName name="_xlnm.Print_Area" localSheetId="0">'5 дод 2020'!$A$1:$J$58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H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711000-співф автобусу
600000+400000+400000+190000+200000=1400000грн екстренна допомога</t>
        </r>
      </text>
    </comment>
  </commentList>
</comments>
</file>

<file path=xl/sharedStrings.xml><?xml version="1.0" encoding="utf-8"?>
<sst xmlns="http://schemas.openxmlformats.org/spreadsheetml/2006/main" count="58" uniqueCount="46">
  <si>
    <t>ВСЬОГО</t>
  </si>
  <si>
    <t>Код бюджету</t>
  </si>
  <si>
    <t>(грн.)</t>
  </si>
  <si>
    <t>Додаток  5</t>
  </si>
  <si>
    <t>Степанівський МНВК</t>
  </si>
  <si>
    <t xml:space="preserve">    Міжбюджетні трансферти з  Менського міського бюджету місцевим/державному</t>
  </si>
  <si>
    <t>Найменування бюджету-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</si>
  <si>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</si>
  <si>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</si>
  <si>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</t>
  </si>
  <si>
    <t>субвенція</t>
  </si>
  <si>
    <t>усього</t>
  </si>
  <si>
    <t>загального фонду на:</t>
  </si>
  <si>
    <t>спеціального фонду на:</t>
  </si>
  <si>
    <t>найменування трансферту</t>
  </si>
  <si>
    <t>Бюджет р-н Менський район/м.Мена</t>
  </si>
  <si>
    <t>Обласний бюджет</t>
  </si>
  <si>
    <t xml:space="preserve"> бюджетам на 2020 рік</t>
  </si>
  <si>
    <t>"Програма по наданню пільг хворим з хронічною нирковою недостатністю, що отримують програмний гемодіаліз в лікарні та проживають в Менському районі на 2020 рік", які проживають в населених пунктах, які увійшли до Менської ОТГ</t>
  </si>
  <si>
    <t>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сім'ям, загиблих (померлих) учасників антитерористичної операції, операції Об'єднаних сил, що проживають в Менському районі, на 2020 рік", які проживають в населених пунктах, які увійшли до Менської ОТГ</t>
  </si>
  <si>
    <t>"Програма компенсації пільгових перевезень окремих категорій громадян залізничним транспортом приміського сполучення в Менському районі, на 2020 рік", які проживають в населених пунктах, які увійшли до Менської ОТГ</t>
  </si>
  <si>
    <t>"Програма фінансування надання пільг з послуг зв'язку пільговим категоріям громадян, що проживають у Менському районі на 2020 рік", які проживають в населених пунктах, які увійшли до Менської ОТГ</t>
  </si>
  <si>
    <t>"Програма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роки", які проживають в населених пунктах, які увійшли до Менської ОТГ на 2020 рік</t>
  </si>
  <si>
    <t>"Програма підтримки розвитку первинної медичної допомоги у Менському районі на період 2018-2021 років", в населених пунктах, які увійшли до Менської ОТГ на 2020 рік</t>
  </si>
  <si>
    <t>"Цукровий та нецукровий діабет" на 2020-2021 року", для громадян які проживають в населених пунктах, які увійшли до Менської ОТГ</t>
  </si>
  <si>
    <t>Бюджет с/р Волосківці/с.Волосківці</t>
  </si>
  <si>
    <t>Про внесення змін до рішення №700 "Про бюджет Менської міської об'єднаної територіальної громади на 2020 рік" від 26.12.2019 року</t>
  </si>
  <si>
    <t>Бюджет с/р Покровська/с.Покровське</t>
  </si>
  <si>
    <t>Субвенція з місцевого бюджету на здійснення переданих видатків у сфері освіти за рахунок коштів освітньої субвенції (41051000)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</si>
  <si>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</si>
  <si>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(41051400)</t>
  </si>
  <si>
    <t>Субвенція з місцевого бюджету на здійснення переданих видатків у сфері охорони здоров`я за рахунок коштів медичної субвенції (41051500)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</si>
  <si>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 (41055000)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</si>
  <si>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</si>
  <si>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Субвенція з місцевого бюджету за рахунок залишку коштів освітньої субвенції, що утворився на початок бюджетного періоду (41051100)</t>
  </si>
  <si>
    <t>Інші субвенції з місцевого бюджету (41053900)</t>
  </si>
  <si>
    <t>Бюджет смт. Березна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</si>
  <si>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 (41054900)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</si>
  <si>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</si>
  <si>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Субвенція з місцевого бюджету на проведення ремонту (придбання запчастин) для шкільного автобуса, який використовується для безоплатного підвезення до місць навчання і додому учнів із села Остапівка Менської об’єднаної територіальної громади</t>
  </si>
  <si>
    <t>Бюджет р-н Борзнянський район/ м. Борзна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</si>
  <si>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піклування… (41050900)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</si>
  <si>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(41053000)</t>
  </si>
  <si>
    <t>"Програма підтримки розвитку вторинної медичної допомоги у Менському районі на період 2019-2021 років"Центральна районна лікарня</t>
  </si>
  <si>
    <t>"Програма підтримки розвитку вторинної медичної допомоги у Менському районі на період 2019-2021 років" Центральна районна лікарня</t>
  </si>
  <si>
    <t>до проєкту рішення № другої сесії восьомого скликання Менської міської ради від 22.01.2021 року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</si>
</sst>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%"/>
    <numFmt numFmtId="185" formatCode="0.0000%"/>
    <numFmt numFmtId="186" formatCode="#,##0.00&quot;р.&quot;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0.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 vertical="top"/>
    </xf>
    <xf numFmtId="0" fontId="5" fillId="32" borderId="0" xfId="0" applyFont="1" applyFill="1" applyAlignment="1">
      <alignment horizontal="center" vertical="top"/>
    </xf>
    <xf numFmtId="3" fontId="5" fillId="32" borderId="10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/>
    </xf>
    <xf numFmtId="2" fontId="5" fillId="32" borderId="15" xfId="0" applyNumberFormat="1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2" fontId="8" fillId="32" borderId="16" xfId="0" applyNumberFormat="1" applyFont="1" applyFill="1" applyBorder="1" applyAlignment="1">
      <alignment horizontal="center" vertical="top"/>
    </xf>
    <xf numFmtId="2" fontId="9" fillId="32" borderId="17" xfId="0" applyNumberFormat="1" applyFont="1" applyFill="1" applyBorder="1" applyAlignment="1">
      <alignment horizontal="center" vertical="top"/>
    </xf>
    <xf numFmtId="2" fontId="7" fillId="32" borderId="10" xfId="0" applyNumberFormat="1" applyFont="1" applyFill="1" applyBorder="1" applyAlignment="1">
      <alignment horizontal="center" vertical="top"/>
    </xf>
    <xf numFmtId="2" fontId="9" fillId="32" borderId="15" xfId="0" applyNumberFormat="1" applyFont="1" applyFill="1" applyBorder="1" applyAlignment="1">
      <alignment horizontal="center" vertical="top"/>
    </xf>
    <xf numFmtId="2" fontId="8" fillId="32" borderId="17" xfId="0" applyNumberFormat="1" applyFont="1" applyFill="1" applyBorder="1" applyAlignment="1">
      <alignment horizontal="center" vertical="top"/>
    </xf>
    <xf numFmtId="2" fontId="8" fillId="32" borderId="10" xfId="0" applyNumberFormat="1" applyFont="1" applyFill="1" applyBorder="1" applyAlignment="1">
      <alignment horizontal="center" vertical="top"/>
    </xf>
    <xf numFmtId="2" fontId="5" fillId="32" borderId="10" xfId="0" applyNumberFormat="1" applyFont="1" applyFill="1" applyBorder="1" applyAlignment="1">
      <alignment horizontal="center" vertical="top"/>
    </xf>
    <xf numFmtId="2" fontId="5" fillId="32" borderId="17" xfId="0" applyNumberFormat="1" applyFont="1" applyFill="1" applyBorder="1" applyAlignment="1">
      <alignment horizontal="center" vertical="top"/>
    </xf>
    <xf numFmtId="2" fontId="8" fillId="32" borderId="18" xfId="0" applyNumberFormat="1" applyFont="1" applyFill="1" applyBorder="1" applyAlignment="1">
      <alignment horizontal="center" vertical="top"/>
    </xf>
    <xf numFmtId="2" fontId="8" fillId="32" borderId="19" xfId="0" applyNumberFormat="1" applyFont="1" applyFill="1" applyBorder="1" applyAlignment="1">
      <alignment horizontal="center" vertical="top"/>
    </xf>
    <xf numFmtId="2" fontId="8" fillId="32" borderId="20" xfId="0" applyNumberFormat="1" applyFont="1" applyFill="1" applyBorder="1" applyAlignment="1">
      <alignment horizontal="center" vertical="top"/>
    </xf>
    <xf numFmtId="2" fontId="7" fillId="33" borderId="18" xfId="0" applyNumberFormat="1" applyFont="1" applyFill="1" applyBorder="1" applyAlignment="1">
      <alignment horizontal="center" vertical="top"/>
    </xf>
    <xf numFmtId="2" fontId="8" fillId="32" borderId="21" xfId="0" applyNumberFormat="1" applyFont="1" applyFill="1" applyBorder="1" applyAlignment="1">
      <alignment horizontal="center" vertical="top"/>
    </xf>
    <xf numFmtId="2" fontId="5" fillId="32" borderId="16" xfId="0" applyNumberFormat="1" applyFont="1" applyFill="1" applyBorder="1" applyAlignment="1">
      <alignment horizontal="center" vertical="top"/>
    </xf>
    <xf numFmtId="2" fontId="8" fillId="32" borderId="15" xfId="0" applyNumberFormat="1" applyFont="1" applyFill="1" applyBorder="1" applyAlignment="1">
      <alignment horizontal="center" vertical="top"/>
    </xf>
    <xf numFmtId="2" fontId="5" fillId="32" borderId="15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top" wrapText="1"/>
    </xf>
    <xf numFmtId="2" fontId="5" fillId="32" borderId="22" xfId="0" applyNumberFormat="1" applyFont="1" applyFill="1" applyBorder="1" applyAlignment="1">
      <alignment horizontal="center" vertical="top" wrapText="1"/>
    </xf>
    <xf numFmtId="2" fontId="5" fillId="32" borderId="23" xfId="0" applyNumberFormat="1" applyFont="1" applyFill="1" applyBorder="1" applyAlignment="1">
      <alignment horizontal="center" vertical="top" wrapText="1"/>
    </xf>
    <xf numFmtId="2" fontId="5" fillId="32" borderId="23" xfId="0" applyNumberFormat="1" applyFont="1" applyFill="1" applyBorder="1" applyAlignment="1">
      <alignment horizontal="center" vertical="top"/>
    </xf>
    <xf numFmtId="2" fontId="5" fillId="32" borderId="24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vertical="top"/>
    </xf>
    <xf numFmtId="2" fontId="8" fillId="33" borderId="16" xfId="0" applyNumberFormat="1" applyFont="1" applyFill="1" applyBorder="1" applyAlignment="1">
      <alignment horizontal="center" vertical="top"/>
    </xf>
    <xf numFmtId="2" fontId="8" fillId="33" borderId="17" xfId="0" applyNumberFormat="1" applyFont="1" applyFill="1" applyBorder="1" applyAlignment="1">
      <alignment horizontal="center" vertical="top"/>
    </xf>
    <xf numFmtId="2" fontId="8" fillId="33" borderId="18" xfId="0" applyNumberFormat="1" applyFont="1" applyFill="1" applyBorder="1" applyAlignment="1">
      <alignment horizontal="center" vertical="top"/>
    </xf>
    <xf numFmtId="2" fontId="8" fillId="33" borderId="21" xfId="0" applyNumberFormat="1" applyFont="1" applyFill="1" applyBorder="1" applyAlignment="1">
      <alignment horizontal="center" vertical="top"/>
    </xf>
    <xf numFmtId="2" fontId="8" fillId="33" borderId="19" xfId="0" applyNumberFormat="1" applyFont="1" applyFill="1" applyBorder="1" applyAlignment="1">
      <alignment horizontal="center" vertical="top"/>
    </xf>
    <xf numFmtId="2" fontId="8" fillId="33" borderId="20" xfId="0" applyNumberFormat="1" applyFont="1" applyFill="1" applyBorder="1" applyAlignment="1">
      <alignment horizontal="center" vertical="top"/>
    </xf>
    <xf numFmtId="2" fontId="7" fillId="32" borderId="25" xfId="0" applyNumberFormat="1" applyFont="1" applyFill="1" applyBorder="1" applyAlignment="1">
      <alignment horizontal="center" vertical="top"/>
    </xf>
    <xf numFmtId="2" fontId="49" fillId="32" borderId="10" xfId="53" applyNumberFormat="1" applyFont="1" applyFill="1" applyBorder="1" applyAlignment="1">
      <alignment horizontal="center" vertical="top"/>
      <protection/>
    </xf>
    <xf numFmtId="0" fontId="5" fillId="0" borderId="26" xfId="0" applyFont="1" applyBorder="1" applyAlignment="1">
      <alignment horizontal="left" vertical="top" wrapText="1"/>
    </xf>
    <xf numFmtId="0" fontId="5" fillId="32" borderId="26" xfId="0" applyFont="1" applyFill="1" applyBorder="1" applyAlignment="1">
      <alignment horizontal="left" vertical="top" wrapText="1"/>
    </xf>
    <xf numFmtId="49" fontId="5" fillId="32" borderId="26" xfId="0" applyNumberFormat="1" applyFont="1" applyFill="1" applyBorder="1" applyAlignment="1">
      <alignment horizontal="left" vertical="top"/>
    </xf>
    <xf numFmtId="0" fontId="5" fillId="32" borderId="27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center" vertical="top"/>
    </xf>
    <xf numFmtId="0" fontId="5" fillId="32" borderId="0" xfId="0" applyFont="1" applyFill="1" applyBorder="1" applyAlignment="1">
      <alignment horizontal="center" vertical="top" wrapText="1"/>
    </xf>
    <xf numFmtId="3" fontId="5" fillId="32" borderId="0" xfId="0" applyNumberFormat="1" applyFont="1" applyFill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7" fillId="33" borderId="26" xfId="0" applyFont="1" applyFill="1" applyBorder="1" applyAlignment="1">
      <alignment horizontal="center" vertical="top"/>
    </xf>
    <xf numFmtId="0" fontId="7" fillId="32" borderId="0" xfId="0" applyFont="1" applyFill="1" applyAlignment="1">
      <alignment horizontal="center" vertical="top"/>
    </xf>
    <xf numFmtId="0" fontId="5" fillId="32" borderId="15" xfId="0" applyFont="1" applyFill="1" applyBorder="1" applyAlignment="1">
      <alignment horizontal="center" vertical="top"/>
    </xf>
    <xf numFmtId="0" fontId="9" fillId="32" borderId="15" xfId="0" applyFont="1" applyFill="1" applyBorder="1" applyAlignment="1">
      <alignment horizontal="center" vertical="top"/>
    </xf>
    <xf numFmtId="4" fontId="9" fillId="32" borderId="0" xfId="0" applyNumberFormat="1" applyFont="1" applyFill="1" applyAlignment="1">
      <alignment horizontal="center" vertical="top"/>
    </xf>
    <xf numFmtId="0" fontId="9" fillId="32" borderId="0" xfId="0" applyFont="1" applyFill="1" applyAlignment="1">
      <alignment horizontal="center" vertical="top"/>
    </xf>
    <xf numFmtId="0" fontId="7" fillId="32" borderId="15" xfId="0" applyFont="1" applyFill="1" applyBorder="1" applyAlignment="1">
      <alignment horizontal="center" vertical="top"/>
    </xf>
    <xf numFmtId="0" fontId="8" fillId="32" borderId="18" xfId="0" applyFont="1" applyFill="1" applyBorder="1" applyAlignment="1">
      <alignment horizontal="center" vertical="top"/>
    </xf>
    <xf numFmtId="0" fontId="8" fillId="32" borderId="0" xfId="0" applyFont="1" applyFill="1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7" fillId="33" borderId="28" xfId="0" applyFont="1" applyFill="1" applyBorder="1" applyAlignment="1">
      <alignment horizontal="center" vertical="top"/>
    </xf>
    <xf numFmtId="0" fontId="5" fillId="32" borderId="22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center" vertical="top"/>
    </xf>
    <xf numFmtId="0" fontId="7" fillId="32" borderId="25" xfId="0" applyFont="1" applyFill="1" applyBorder="1" applyAlignment="1">
      <alignment horizontal="center" vertical="top"/>
    </xf>
    <xf numFmtId="0" fontId="7" fillId="32" borderId="30" xfId="0" applyFont="1" applyFill="1" applyBorder="1" applyAlignment="1">
      <alignment horizontal="center" vertical="top"/>
    </xf>
    <xf numFmtId="0" fontId="5" fillId="32" borderId="0" xfId="0" applyFont="1" applyFill="1" applyAlignment="1">
      <alignment horizontal="center"/>
    </xf>
    <xf numFmtId="0" fontId="50" fillId="32" borderId="0" xfId="0" applyFont="1" applyFill="1" applyAlignment="1">
      <alignment horizontal="center"/>
    </xf>
    <xf numFmtId="2" fontId="50" fillId="32" borderId="0" xfId="0" applyNumberFormat="1" applyFont="1" applyFill="1" applyAlignment="1">
      <alignment horizontal="center"/>
    </xf>
    <xf numFmtId="0" fontId="49" fillId="0" borderId="0" xfId="54" applyFont="1" applyAlignment="1">
      <alignment horizontal="center"/>
      <protection/>
    </xf>
    <xf numFmtId="0" fontId="50" fillId="0" borderId="0" xfId="54" applyFont="1" applyAlignment="1">
      <alignment horizontal="center"/>
      <protection/>
    </xf>
    <xf numFmtId="4" fontId="5" fillId="32" borderId="0" xfId="0" applyNumberFormat="1" applyFont="1" applyFill="1" applyAlignment="1">
      <alignment horizontal="center" vertical="top"/>
    </xf>
    <xf numFmtId="4" fontId="7" fillId="32" borderId="0" xfId="0" applyNumberFormat="1" applyFont="1" applyFill="1" applyAlignment="1">
      <alignment horizontal="center" vertical="top"/>
    </xf>
    <xf numFmtId="0" fontId="49" fillId="0" borderId="10" xfId="54" applyFont="1" applyBorder="1" applyAlignment="1">
      <alignment horizontal="left" vertical="top" wrapText="1"/>
      <protection/>
    </xf>
    <xf numFmtId="0" fontId="8" fillId="32" borderId="18" xfId="0" applyFont="1" applyFill="1" applyBorder="1" applyAlignment="1">
      <alignment horizontal="right" vertical="top"/>
    </xf>
    <xf numFmtId="0" fontId="8" fillId="32" borderId="28" xfId="0" applyFont="1" applyFill="1" applyBorder="1" applyAlignment="1">
      <alignment horizontal="right" vertical="top"/>
    </xf>
    <xf numFmtId="0" fontId="8" fillId="32" borderId="0" xfId="0" applyFont="1" applyFill="1" applyAlignment="1">
      <alignment horizontal="right" vertical="top"/>
    </xf>
    <xf numFmtId="0" fontId="8" fillId="32" borderId="26" xfId="0" applyFont="1" applyFill="1" applyBorder="1" applyAlignment="1">
      <alignment horizontal="right" vertical="top"/>
    </xf>
    <xf numFmtId="2" fontId="50" fillId="0" borderId="0" xfId="54" applyNumberFormat="1" applyFont="1" applyAlignment="1">
      <alignment horizontal="center"/>
      <protection/>
    </xf>
    <xf numFmtId="0" fontId="7" fillId="32" borderId="0" xfId="0" applyFont="1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7" fillId="32" borderId="31" xfId="0" applyFont="1" applyFill="1" applyBorder="1" applyAlignment="1">
      <alignment horizontal="center" vertical="top" wrapText="1"/>
    </xf>
    <xf numFmtId="0" fontId="7" fillId="32" borderId="32" xfId="0" applyFont="1" applyFill="1" applyBorder="1" applyAlignment="1">
      <alignment horizontal="center" vertical="top" wrapText="1"/>
    </xf>
    <xf numFmtId="0" fontId="7" fillId="32" borderId="33" xfId="0" applyFont="1" applyFill="1" applyBorder="1" applyAlignment="1">
      <alignment horizontal="center" vertical="top" wrapText="1"/>
    </xf>
    <xf numFmtId="0" fontId="7" fillId="32" borderId="34" xfId="0" applyFont="1" applyFill="1" applyBorder="1" applyAlignment="1">
      <alignment horizontal="right" vertical="top" wrapText="1"/>
    </xf>
    <xf numFmtId="0" fontId="7" fillId="32" borderId="35" xfId="0" applyFont="1" applyFill="1" applyBorder="1" applyAlignment="1">
      <alignment horizontal="right" vertical="top" wrapText="1"/>
    </xf>
    <xf numFmtId="0" fontId="7" fillId="32" borderId="36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7" fillId="32" borderId="37" xfId="0" applyFont="1" applyFill="1" applyBorder="1" applyAlignment="1">
      <alignment horizontal="center" vertical="top" wrapText="1"/>
    </xf>
    <xf numFmtId="0" fontId="7" fillId="32" borderId="38" xfId="0" applyFont="1" applyFill="1" applyBorder="1" applyAlignment="1">
      <alignment horizontal="center" vertical="top" wrapText="1"/>
    </xf>
    <xf numFmtId="0" fontId="7" fillId="32" borderId="39" xfId="0" applyFont="1" applyFill="1" applyBorder="1" applyAlignment="1">
      <alignment horizontal="center" vertical="top" wrapText="1"/>
    </xf>
    <xf numFmtId="0" fontId="7" fillId="32" borderId="4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="80" zoomScaleNormal="80" zoomScaleSheetLayoutView="100" zoomScalePageLayoutView="0" workbookViewId="0" topLeftCell="B1">
      <selection activeCell="G2" sqref="G2:J2"/>
    </sheetView>
  </sheetViews>
  <sheetFormatPr defaultColWidth="9.00390625" defaultRowHeight="12.75"/>
  <cols>
    <col min="1" max="1" width="15.75390625" style="3" bestFit="1" customWidth="1"/>
    <col min="2" max="2" width="58.625" style="3" customWidth="1"/>
    <col min="3" max="3" width="16.00390625" style="3" bestFit="1" customWidth="1"/>
    <col min="4" max="4" width="16.375" style="3" bestFit="1" customWidth="1"/>
    <col min="5" max="5" width="14.00390625" style="3" bestFit="1" customWidth="1"/>
    <col min="6" max="6" width="17.375" style="3" bestFit="1" customWidth="1"/>
    <col min="7" max="7" width="13.625" style="3" customWidth="1"/>
    <col min="8" max="8" width="16.625" style="3" bestFit="1" customWidth="1"/>
    <col min="9" max="9" width="20.125" style="51" bestFit="1" customWidth="1"/>
    <col min="10" max="10" width="16.625" style="48" bestFit="1" customWidth="1"/>
    <col min="11" max="11" width="13.625" style="3" customWidth="1"/>
    <col min="12" max="13" width="9.125" style="3" customWidth="1"/>
    <col min="14" max="14" width="10.25390625" style="3" bestFit="1" customWidth="1"/>
    <col min="15" max="16384" width="9.125" style="3" customWidth="1"/>
  </cols>
  <sheetData>
    <row r="1" spans="1:13" ht="18.75">
      <c r="A1" s="46"/>
      <c r="B1" s="1"/>
      <c r="C1" s="1"/>
      <c r="D1" s="1"/>
      <c r="F1" s="1"/>
      <c r="G1" s="94" t="s">
        <v>3</v>
      </c>
      <c r="H1" s="94"/>
      <c r="I1" s="94"/>
      <c r="J1" s="94"/>
      <c r="K1" s="1"/>
      <c r="L1" s="1"/>
      <c r="M1" s="1"/>
    </row>
    <row r="2" spans="2:13" ht="36.75" customHeight="1">
      <c r="B2" s="1"/>
      <c r="C2" s="1"/>
      <c r="D2" s="1"/>
      <c r="F2" s="47"/>
      <c r="G2" s="89" t="s">
        <v>45</v>
      </c>
      <c r="H2" s="89"/>
      <c r="I2" s="89"/>
      <c r="J2" s="89"/>
      <c r="K2" s="1"/>
      <c r="L2" s="1"/>
      <c r="M2" s="1"/>
    </row>
    <row r="3" spans="2:13" ht="62.25" customHeight="1">
      <c r="B3" s="1"/>
      <c r="C3" s="1"/>
      <c r="D3" s="1"/>
      <c r="F3" s="47"/>
      <c r="G3" s="89" t="s">
        <v>26</v>
      </c>
      <c r="H3" s="89"/>
      <c r="I3" s="89"/>
      <c r="J3" s="89"/>
      <c r="K3" s="1"/>
      <c r="L3" s="1"/>
      <c r="M3" s="1"/>
    </row>
    <row r="4" spans="2:9" ht="18.75" customHeight="1">
      <c r="B4" s="1"/>
      <c r="C4" s="1"/>
      <c r="D4" s="1"/>
      <c r="E4" s="1"/>
      <c r="F4" s="1"/>
      <c r="G4" s="1"/>
      <c r="H4" s="1"/>
      <c r="I4" s="2"/>
    </row>
    <row r="5" spans="1:10" ht="18.75">
      <c r="A5" s="78" t="s">
        <v>5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8.75">
      <c r="A6" s="78" t="s">
        <v>17</v>
      </c>
      <c r="B6" s="78"/>
      <c r="C6" s="78"/>
      <c r="D6" s="78"/>
      <c r="E6" s="78"/>
      <c r="F6" s="78"/>
      <c r="G6" s="78"/>
      <c r="H6" s="78"/>
      <c r="I6" s="78"/>
      <c r="J6" s="78"/>
    </row>
    <row r="7" spans="1:9" ht="19.5" thickBot="1">
      <c r="A7" s="2"/>
      <c r="I7" s="48" t="s">
        <v>2</v>
      </c>
    </row>
    <row r="8" spans="1:10" ht="18.75">
      <c r="A8" s="83" t="s">
        <v>1</v>
      </c>
      <c r="B8" s="86" t="s">
        <v>6</v>
      </c>
      <c r="C8" s="90" t="s">
        <v>7</v>
      </c>
      <c r="D8" s="91"/>
      <c r="E8" s="91"/>
      <c r="F8" s="92"/>
      <c r="G8" s="93" t="s">
        <v>8</v>
      </c>
      <c r="H8" s="91"/>
      <c r="I8" s="91"/>
      <c r="J8" s="92"/>
    </row>
    <row r="9" spans="1:10" ht="18.75">
      <c r="A9" s="84"/>
      <c r="B9" s="87"/>
      <c r="C9" s="80" t="s">
        <v>9</v>
      </c>
      <c r="D9" s="81" t="s">
        <v>10</v>
      </c>
      <c r="E9" s="81"/>
      <c r="F9" s="79" t="s">
        <v>11</v>
      </c>
      <c r="G9" s="82" t="s">
        <v>9</v>
      </c>
      <c r="H9" s="81" t="s">
        <v>10</v>
      </c>
      <c r="I9" s="81"/>
      <c r="J9" s="79" t="s">
        <v>11</v>
      </c>
    </row>
    <row r="10" spans="1:10" ht="56.25">
      <c r="A10" s="84"/>
      <c r="B10" s="87"/>
      <c r="C10" s="80"/>
      <c r="D10" s="4" t="s">
        <v>12</v>
      </c>
      <c r="E10" s="4" t="s">
        <v>13</v>
      </c>
      <c r="F10" s="79"/>
      <c r="G10" s="82"/>
      <c r="H10" s="4" t="s">
        <v>12</v>
      </c>
      <c r="I10" s="4" t="s">
        <v>13</v>
      </c>
      <c r="J10" s="79"/>
    </row>
    <row r="11" spans="1:10" ht="18.75">
      <c r="A11" s="84"/>
      <c r="B11" s="87"/>
      <c r="C11" s="80" t="s">
        <v>14</v>
      </c>
      <c r="D11" s="81"/>
      <c r="E11" s="81"/>
      <c r="F11" s="79"/>
      <c r="G11" s="82" t="s">
        <v>14</v>
      </c>
      <c r="H11" s="81"/>
      <c r="I11" s="81"/>
      <c r="J11" s="79"/>
    </row>
    <row r="12" spans="1:10" ht="19.5" thickBot="1">
      <c r="A12" s="85"/>
      <c r="B12" s="88"/>
      <c r="C12" s="5"/>
      <c r="D12" s="6"/>
      <c r="E12" s="6"/>
      <c r="F12" s="7"/>
      <c r="G12" s="8"/>
      <c r="H12" s="6"/>
      <c r="I12" s="6"/>
      <c r="J12" s="7"/>
    </row>
    <row r="13" spans="1:10" s="51" customFormat="1" ht="19.5">
      <c r="A13" s="49">
        <v>7400000000</v>
      </c>
      <c r="B13" s="50" t="s">
        <v>16</v>
      </c>
      <c r="C13" s="9">
        <f>SUM(C14:C24)+C25</f>
        <v>3185600</v>
      </c>
      <c r="D13" s="9">
        <f aca="true" t="shared" si="0" ref="D13:J13">SUM(D14:D24)+D25</f>
        <v>10202311</v>
      </c>
      <c r="E13" s="9">
        <f t="shared" si="0"/>
        <v>0</v>
      </c>
      <c r="F13" s="9">
        <f t="shared" si="0"/>
        <v>13387911</v>
      </c>
      <c r="G13" s="9">
        <f t="shared" si="0"/>
        <v>0</v>
      </c>
      <c r="H13" s="9">
        <f t="shared" si="0"/>
        <v>2621000</v>
      </c>
      <c r="I13" s="9">
        <f t="shared" si="0"/>
        <v>0</v>
      </c>
      <c r="J13" s="9">
        <f t="shared" si="0"/>
        <v>2621000</v>
      </c>
    </row>
    <row r="14" spans="1:10" ht="93.75">
      <c r="A14" s="52"/>
      <c r="B14" s="42" t="s">
        <v>33</v>
      </c>
      <c r="C14" s="10">
        <v>3185600</v>
      </c>
      <c r="D14" s="11"/>
      <c r="E14" s="11"/>
      <c r="F14" s="12">
        <f aca="true" t="shared" si="1" ref="F14:F21">C14+D14+E14</f>
        <v>3185600</v>
      </c>
      <c r="G14" s="13"/>
      <c r="H14" s="11"/>
      <c r="I14" s="11"/>
      <c r="J14" s="14">
        <f>G14+H14+I14</f>
        <v>0</v>
      </c>
    </row>
    <row r="15" spans="1:10" ht="114.75" customHeight="1">
      <c r="A15" s="52"/>
      <c r="B15" s="42" t="s">
        <v>41</v>
      </c>
      <c r="C15" s="10"/>
      <c r="D15" s="11">
        <f>402225+402225</f>
        <v>804450</v>
      </c>
      <c r="E15" s="11"/>
      <c r="F15" s="12">
        <f t="shared" si="1"/>
        <v>804450</v>
      </c>
      <c r="G15" s="13"/>
      <c r="H15" s="11"/>
      <c r="I15" s="11"/>
      <c r="J15" s="14"/>
    </row>
    <row r="16" spans="1:11" s="55" customFormat="1" ht="56.25">
      <c r="A16" s="53"/>
      <c r="B16" s="42" t="s">
        <v>28</v>
      </c>
      <c r="C16" s="15"/>
      <c r="D16" s="11">
        <v>938700</v>
      </c>
      <c r="E16" s="11"/>
      <c r="F16" s="12">
        <f t="shared" si="1"/>
        <v>938700</v>
      </c>
      <c r="G16" s="16"/>
      <c r="H16" s="17"/>
      <c r="I16" s="17"/>
      <c r="J16" s="14">
        <f aca="true" t="shared" si="2" ref="J16:J24">G16+H16+I16</f>
        <v>0</v>
      </c>
      <c r="K16" s="54"/>
    </row>
    <row r="17" spans="1:11" s="55" customFormat="1" ht="60" customHeight="1">
      <c r="A17" s="53"/>
      <c r="B17" s="42" t="s">
        <v>34</v>
      </c>
      <c r="C17" s="15"/>
      <c r="D17" s="11">
        <v>1111760</v>
      </c>
      <c r="E17" s="11"/>
      <c r="F17" s="12">
        <f t="shared" si="1"/>
        <v>1111760</v>
      </c>
      <c r="G17" s="16"/>
      <c r="H17" s="17"/>
      <c r="I17" s="17"/>
      <c r="J17" s="14"/>
      <c r="K17" s="54"/>
    </row>
    <row r="18" spans="1:11" s="55" customFormat="1" ht="75">
      <c r="A18" s="53"/>
      <c r="B18" s="42" t="s">
        <v>29</v>
      </c>
      <c r="C18" s="15"/>
      <c r="D18" s="11">
        <v>254400</v>
      </c>
      <c r="E18" s="11"/>
      <c r="F18" s="12">
        <f t="shared" si="1"/>
        <v>254400</v>
      </c>
      <c r="G18" s="16"/>
      <c r="H18" s="17"/>
      <c r="I18" s="17"/>
      <c r="J18" s="14">
        <f t="shared" si="2"/>
        <v>0</v>
      </c>
      <c r="K18" s="54"/>
    </row>
    <row r="19" spans="1:11" s="55" customFormat="1" ht="93.75">
      <c r="A19" s="53"/>
      <c r="B19" s="42" t="s">
        <v>30</v>
      </c>
      <c r="C19" s="15"/>
      <c r="D19" s="11">
        <f>701682+294519</f>
        <v>996201</v>
      </c>
      <c r="E19" s="11"/>
      <c r="F19" s="12">
        <f t="shared" si="1"/>
        <v>996201</v>
      </c>
      <c r="G19" s="16"/>
      <c r="H19" s="17"/>
      <c r="I19" s="17"/>
      <c r="J19" s="14">
        <f t="shared" si="2"/>
        <v>0</v>
      </c>
      <c r="K19" s="54"/>
    </row>
    <row r="20" spans="1:11" s="55" customFormat="1" ht="60" customHeight="1">
      <c r="A20" s="53"/>
      <c r="B20" s="42" t="s">
        <v>31</v>
      </c>
      <c r="C20" s="15"/>
      <c r="D20" s="11">
        <v>142200</v>
      </c>
      <c r="E20" s="11"/>
      <c r="F20" s="12">
        <f t="shared" si="1"/>
        <v>142200</v>
      </c>
      <c r="G20" s="16"/>
      <c r="H20" s="17"/>
      <c r="I20" s="17"/>
      <c r="J20" s="14">
        <f t="shared" si="2"/>
        <v>0</v>
      </c>
      <c r="K20" s="54"/>
    </row>
    <row r="21" spans="1:11" s="55" customFormat="1" ht="77.25" customHeight="1">
      <c r="A21" s="53"/>
      <c r="B21" s="72" t="s">
        <v>42</v>
      </c>
      <c r="C21" s="15"/>
      <c r="D21" s="11">
        <v>1592900</v>
      </c>
      <c r="E21" s="11"/>
      <c r="F21" s="12">
        <f t="shared" si="1"/>
        <v>1592900</v>
      </c>
      <c r="G21" s="16"/>
      <c r="H21" s="17"/>
      <c r="I21" s="17"/>
      <c r="J21" s="14"/>
      <c r="K21" s="54"/>
    </row>
    <row r="22" spans="1:11" s="55" customFormat="1" ht="75">
      <c r="A22" s="53"/>
      <c r="B22" s="42" t="s">
        <v>37</v>
      </c>
      <c r="C22" s="15"/>
      <c r="D22" s="11">
        <v>3600000</v>
      </c>
      <c r="E22" s="11"/>
      <c r="F22" s="12">
        <f>C22+D22+E22</f>
        <v>3600000</v>
      </c>
      <c r="G22" s="16"/>
      <c r="H22" s="17"/>
      <c r="I22" s="17"/>
      <c r="J22" s="14"/>
      <c r="K22" s="54"/>
    </row>
    <row r="23" spans="1:10" s="51" customFormat="1" ht="93.75">
      <c r="A23" s="56"/>
      <c r="B23" s="42" t="s">
        <v>32</v>
      </c>
      <c r="C23" s="10"/>
      <c r="D23" s="18">
        <f>439800+219900</f>
        <v>659700</v>
      </c>
      <c r="E23" s="18"/>
      <c r="F23" s="12">
        <f>C23+D23+E23</f>
        <v>659700</v>
      </c>
      <c r="G23" s="19"/>
      <c r="H23" s="14"/>
      <c r="I23" s="14"/>
      <c r="J23" s="14">
        <f t="shared" si="2"/>
        <v>0</v>
      </c>
    </row>
    <row r="24" spans="1:10" s="51" customFormat="1" ht="19.5">
      <c r="A24" s="56"/>
      <c r="B24" s="43" t="s">
        <v>35</v>
      </c>
      <c r="C24" s="10"/>
      <c r="D24" s="18">
        <f>44000+14000+44000</f>
        <v>102000</v>
      </c>
      <c r="E24" s="18"/>
      <c r="F24" s="12">
        <f>C24+D24+E24</f>
        <v>102000</v>
      </c>
      <c r="G24" s="19"/>
      <c r="H24" s="18">
        <f>600000+400000+711000+400000+190000+200000</f>
        <v>2501000</v>
      </c>
      <c r="I24" s="18"/>
      <c r="J24" s="14">
        <f t="shared" si="2"/>
        <v>2501000</v>
      </c>
    </row>
    <row r="25" spans="1:10" s="75" customFormat="1" ht="19.5">
      <c r="A25" s="73"/>
      <c r="B25" s="74">
        <v>3719800</v>
      </c>
      <c r="C25" s="20">
        <f aca="true" t="shared" si="3" ref="C25:J25">C26</f>
        <v>0</v>
      </c>
      <c r="D25" s="20">
        <f t="shared" si="3"/>
        <v>0</v>
      </c>
      <c r="E25" s="20">
        <f t="shared" si="3"/>
        <v>0</v>
      </c>
      <c r="F25" s="21">
        <f t="shared" si="3"/>
        <v>0</v>
      </c>
      <c r="G25" s="22">
        <f t="shared" si="3"/>
        <v>0</v>
      </c>
      <c r="H25" s="22">
        <f t="shared" si="3"/>
        <v>120000</v>
      </c>
      <c r="I25" s="22">
        <f t="shared" si="3"/>
        <v>0</v>
      </c>
      <c r="J25" s="22">
        <f t="shared" si="3"/>
        <v>120000</v>
      </c>
    </row>
    <row r="26" spans="1:10" ht="56.25">
      <c r="A26" s="52"/>
      <c r="B26" s="42" t="s">
        <v>38</v>
      </c>
      <c r="C26" s="10"/>
      <c r="D26" s="11"/>
      <c r="E26" s="11"/>
      <c r="F26" s="12">
        <f>C26+D26+E26</f>
        <v>0</v>
      </c>
      <c r="G26" s="13"/>
      <c r="H26" s="11">
        <v>120000</v>
      </c>
      <c r="I26" s="11"/>
      <c r="J26" s="14">
        <f>G26+H26+I26</f>
        <v>120000</v>
      </c>
    </row>
    <row r="27" spans="1:10" s="51" customFormat="1" ht="18.75">
      <c r="A27" s="59">
        <v>7423000000</v>
      </c>
      <c r="B27" s="60" t="s">
        <v>15</v>
      </c>
      <c r="C27" s="23">
        <f>C28+C33+C31</f>
        <v>0</v>
      </c>
      <c r="D27" s="23">
        <f aca="true" t="shared" si="4" ref="D27:J27">D28+D33+D31</f>
        <v>239100</v>
      </c>
      <c r="E27" s="23">
        <f t="shared" si="4"/>
        <v>0</v>
      </c>
      <c r="F27" s="23">
        <f>F28+F33+F31</f>
        <v>239100</v>
      </c>
      <c r="G27" s="23">
        <f t="shared" si="4"/>
        <v>0</v>
      </c>
      <c r="H27" s="23">
        <f t="shared" si="4"/>
        <v>12353200</v>
      </c>
      <c r="I27" s="23">
        <f t="shared" si="4"/>
        <v>0</v>
      </c>
      <c r="J27" s="23">
        <f t="shared" si="4"/>
        <v>12353200</v>
      </c>
    </row>
    <row r="28" spans="1:10" s="75" customFormat="1" ht="19.5">
      <c r="A28" s="73"/>
      <c r="B28" s="74">
        <v>3719410</v>
      </c>
      <c r="C28" s="20">
        <f>C29+C30</f>
        <v>0</v>
      </c>
      <c r="D28" s="24">
        <f>D29+D30</f>
        <v>0</v>
      </c>
      <c r="E28" s="24">
        <f>E29+E30</f>
        <v>0</v>
      </c>
      <c r="F28" s="21">
        <f>F29+F30</f>
        <v>0</v>
      </c>
      <c r="G28" s="22"/>
      <c r="H28" s="24">
        <f>H29+H30</f>
        <v>4634500</v>
      </c>
      <c r="I28" s="24">
        <f>I29</f>
        <v>0</v>
      </c>
      <c r="J28" s="21">
        <f>J29+J30</f>
        <v>4634500</v>
      </c>
    </row>
    <row r="29" spans="1:10" ht="57" customHeight="1">
      <c r="A29" s="52"/>
      <c r="B29" s="43" t="s">
        <v>44</v>
      </c>
      <c r="C29" s="10"/>
      <c r="D29" s="18"/>
      <c r="E29" s="18"/>
      <c r="F29" s="25">
        <f>D29+E29+C29</f>
        <v>0</v>
      </c>
      <c r="G29" s="19"/>
      <c r="H29" s="41">
        <v>4492300</v>
      </c>
      <c r="I29" s="18"/>
      <c r="J29" s="25">
        <f>H29</f>
        <v>4492300</v>
      </c>
    </row>
    <row r="30" spans="1:10" ht="57.75" customHeight="1">
      <c r="A30" s="52"/>
      <c r="B30" s="43" t="s">
        <v>24</v>
      </c>
      <c r="C30" s="10"/>
      <c r="D30" s="18"/>
      <c r="E30" s="18"/>
      <c r="F30" s="25">
        <f>D30+E30+C30</f>
        <v>0</v>
      </c>
      <c r="G30" s="19"/>
      <c r="H30" s="41">
        <f>142200</f>
        <v>142200</v>
      </c>
      <c r="I30" s="18"/>
      <c r="J30" s="25">
        <f>H30</f>
        <v>142200</v>
      </c>
    </row>
    <row r="31" spans="1:10" s="58" customFormat="1" ht="19.5">
      <c r="A31" s="57"/>
      <c r="B31" s="74">
        <v>3719430</v>
      </c>
      <c r="C31" s="20">
        <f>C32</f>
        <v>0</v>
      </c>
      <c r="D31" s="20">
        <f aca="true" t="shared" si="5" ref="D31:J31">D32</f>
        <v>0</v>
      </c>
      <c r="E31" s="20">
        <f t="shared" si="5"/>
        <v>0</v>
      </c>
      <c r="F31" s="20">
        <f t="shared" si="5"/>
        <v>0</v>
      </c>
      <c r="G31" s="20">
        <f t="shared" si="5"/>
        <v>0</v>
      </c>
      <c r="H31" s="20">
        <f t="shared" si="5"/>
        <v>659700</v>
      </c>
      <c r="I31" s="20">
        <f t="shared" si="5"/>
        <v>0</v>
      </c>
      <c r="J31" s="20">
        <f t="shared" si="5"/>
        <v>659700</v>
      </c>
    </row>
    <row r="32" spans="1:10" ht="61.5" customHeight="1">
      <c r="A32" s="52"/>
      <c r="B32" s="43" t="s">
        <v>24</v>
      </c>
      <c r="C32" s="10"/>
      <c r="D32" s="18"/>
      <c r="E32" s="18"/>
      <c r="F32" s="25">
        <f>D32+E32+C32</f>
        <v>0</v>
      </c>
      <c r="G32" s="19"/>
      <c r="H32" s="41">
        <f>439800+219900</f>
        <v>659700</v>
      </c>
      <c r="I32" s="18"/>
      <c r="J32" s="25">
        <f>H32</f>
        <v>659700</v>
      </c>
    </row>
    <row r="33" spans="1:11" s="55" customFormat="1" ht="19.5">
      <c r="A33" s="53"/>
      <c r="B33" s="76">
        <v>3719770</v>
      </c>
      <c r="C33" s="26">
        <f>SUM(C34:C43)</f>
        <v>0</v>
      </c>
      <c r="D33" s="17">
        <f>SUM(D34:D43)</f>
        <v>239100</v>
      </c>
      <c r="E33" s="17">
        <f>SUM(E34:E43)</f>
        <v>0</v>
      </c>
      <c r="F33" s="12">
        <f>SUM(F34:F43)</f>
        <v>239100</v>
      </c>
      <c r="G33" s="16"/>
      <c r="H33" s="17">
        <f>SUM(H34:H42)</f>
        <v>7059000</v>
      </c>
      <c r="I33" s="17">
        <f>SUM(I34:I42)</f>
        <v>0</v>
      </c>
      <c r="J33" s="12">
        <f>SUM(J34:J42)</f>
        <v>7059000</v>
      </c>
      <c r="K33" s="54"/>
    </row>
    <row r="34" spans="1:10" ht="57" customHeight="1">
      <c r="A34" s="52"/>
      <c r="B34" s="43" t="s">
        <v>43</v>
      </c>
      <c r="C34" s="10"/>
      <c r="D34" s="18"/>
      <c r="E34" s="18"/>
      <c r="F34" s="25">
        <f>D34+E34+C34</f>
        <v>0</v>
      </c>
      <c r="G34" s="19"/>
      <c r="H34" s="18">
        <f>2000000+444000+56000+400000+120000+45000</f>
        <v>3065000</v>
      </c>
      <c r="I34" s="18"/>
      <c r="J34" s="25">
        <f>H34</f>
        <v>3065000</v>
      </c>
    </row>
    <row r="35" spans="1:10" ht="75">
      <c r="A35" s="52"/>
      <c r="B35" s="43" t="s">
        <v>23</v>
      </c>
      <c r="C35" s="27"/>
      <c r="D35" s="28"/>
      <c r="E35" s="18"/>
      <c r="F35" s="25">
        <f aca="true" t="shared" si="6" ref="F35:F43">D35+E35+C35</f>
        <v>0</v>
      </c>
      <c r="G35" s="19"/>
      <c r="H35" s="18">
        <f>(200000+1000)+10000+100000+34000</f>
        <v>345000</v>
      </c>
      <c r="I35" s="18"/>
      <c r="J35" s="25">
        <f>H35</f>
        <v>345000</v>
      </c>
    </row>
    <row r="36" spans="1:10" ht="58.5" customHeight="1">
      <c r="A36" s="52"/>
      <c r="B36" s="43" t="s">
        <v>24</v>
      </c>
      <c r="C36" s="27"/>
      <c r="D36" s="28"/>
      <c r="E36" s="18"/>
      <c r="F36" s="25">
        <f t="shared" si="6"/>
        <v>0</v>
      </c>
      <c r="G36" s="19"/>
      <c r="H36" s="18">
        <f>250000-10000</f>
        <v>240000</v>
      </c>
      <c r="I36" s="18"/>
      <c r="J36" s="25">
        <f>D36+H36</f>
        <v>240000</v>
      </c>
    </row>
    <row r="37" spans="1:10" ht="18.75">
      <c r="A37" s="52"/>
      <c r="B37" s="44" t="s">
        <v>4</v>
      </c>
      <c r="C37" s="10"/>
      <c r="D37" s="18"/>
      <c r="E37" s="18"/>
      <c r="F37" s="25">
        <f t="shared" si="6"/>
        <v>0</v>
      </c>
      <c r="G37" s="19"/>
      <c r="H37" s="18">
        <f>2810000+8800+1200</f>
        <v>2820000</v>
      </c>
      <c r="I37" s="18"/>
      <c r="J37" s="25">
        <f aca="true" t="shared" si="7" ref="J37:J42">H37</f>
        <v>2820000</v>
      </c>
    </row>
    <row r="38" spans="1:10" ht="153.75" customHeight="1">
      <c r="A38" s="52"/>
      <c r="B38" s="43" t="s">
        <v>19</v>
      </c>
      <c r="C38" s="27"/>
      <c r="D38" s="28"/>
      <c r="E38" s="18"/>
      <c r="F38" s="25">
        <f t="shared" si="6"/>
        <v>0</v>
      </c>
      <c r="G38" s="19"/>
      <c r="H38" s="18">
        <v>154000</v>
      </c>
      <c r="I38" s="18"/>
      <c r="J38" s="25">
        <f t="shared" si="7"/>
        <v>154000</v>
      </c>
    </row>
    <row r="39" spans="1:10" ht="93.75">
      <c r="A39" s="52"/>
      <c r="B39" s="43" t="s">
        <v>21</v>
      </c>
      <c r="C39" s="27"/>
      <c r="D39" s="28"/>
      <c r="E39" s="18"/>
      <c r="F39" s="25">
        <f t="shared" si="6"/>
        <v>0</v>
      </c>
      <c r="G39" s="19"/>
      <c r="H39" s="18">
        <v>240000</v>
      </c>
      <c r="I39" s="18"/>
      <c r="J39" s="25">
        <f t="shared" si="7"/>
        <v>240000</v>
      </c>
    </row>
    <row r="40" spans="1:10" ht="112.5">
      <c r="A40" s="52"/>
      <c r="B40" s="43" t="s">
        <v>20</v>
      </c>
      <c r="C40" s="27"/>
      <c r="D40" s="28"/>
      <c r="E40" s="18"/>
      <c r="F40" s="25">
        <f t="shared" si="6"/>
        <v>0</v>
      </c>
      <c r="G40" s="19"/>
      <c r="H40" s="18">
        <v>20000</v>
      </c>
      <c r="I40" s="18"/>
      <c r="J40" s="25">
        <f t="shared" si="7"/>
        <v>20000</v>
      </c>
    </row>
    <row r="41" spans="1:10" ht="96.75" customHeight="1">
      <c r="A41" s="52"/>
      <c r="B41" s="43" t="s">
        <v>18</v>
      </c>
      <c r="C41" s="27"/>
      <c r="D41" s="28"/>
      <c r="E41" s="18"/>
      <c r="F41" s="25">
        <f t="shared" si="6"/>
        <v>0</v>
      </c>
      <c r="G41" s="19"/>
      <c r="H41" s="18">
        <v>85000</v>
      </c>
      <c r="I41" s="18"/>
      <c r="J41" s="25">
        <f t="shared" si="7"/>
        <v>85000</v>
      </c>
    </row>
    <row r="42" spans="1:10" ht="114" customHeight="1">
      <c r="A42" s="61"/>
      <c r="B42" s="45" t="s">
        <v>22</v>
      </c>
      <c r="C42" s="29"/>
      <c r="D42" s="30"/>
      <c r="E42" s="31"/>
      <c r="F42" s="25">
        <f t="shared" si="6"/>
        <v>0</v>
      </c>
      <c r="G42" s="32"/>
      <c r="H42" s="31">
        <v>90000</v>
      </c>
      <c r="I42" s="31"/>
      <c r="J42" s="25">
        <f t="shared" si="7"/>
        <v>90000</v>
      </c>
    </row>
    <row r="43" spans="1:10" ht="18.75">
      <c r="A43" s="61"/>
      <c r="B43" s="43" t="s">
        <v>35</v>
      </c>
      <c r="C43" s="27"/>
      <c r="D43" s="28">
        <f>217100+22000</f>
        <v>239100</v>
      </c>
      <c r="E43" s="18"/>
      <c r="F43" s="25">
        <f t="shared" si="6"/>
        <v>239100</v>
      </c>
      <c r="G43" s="19"/>
      <c r="H43" s="18"/>
      <c r="I43" s="18"/>
      <c r="J43" s="18"/>
    </row>
    <row r="44" spans="1:10" s="51" customFormat="1" ht="19.5">
      <c r="A44" s="59">
        <v>7420800000</v>
      </c>
      <c r="B44" s="60" t="s">
        <v>40</v>
      </c>
      <c r="C44" s="9">
        <f>C46</f>
        <v>0</v>
      </c>
      <c r="D44" s="33">
        <f aca="true" t="shared" si="8" ref="D44:J44">D46</f>
        <v>0</v>
      </c>
      <c r="E44" s="33">
        <f t="shared" si="8"/>
        <v>0</v>
      </c>
      <c r="F44" s="34">
        <f t="shared" si="8"/>
        <v>0</v>
      </c>
      <c r="G44" s="35">
        <f t="shared" si="8"/>
        <v>0</v>
      </c>
      <c r="H44" s="33">
        <f t="shared" si="8"/>
        <v>10000</v>
      </c>
      <c r="I44" s="33">
        <f t="shared" si="8"/>
        <v>0</v>
      </c>
      <c r="J44" s="33">
        <f t="shared" si="8"/>
        <v>0</v>
      </c>
    </row>
    <row r="45" spans="1:11" s="55" customFormat="1" ht="19.5">
      <c r="A45" s="53"/>
      <c r="B45" s="76">
        <v>3719770</v>
      </c>
      <c r="C45" s="26"/>
      <c r="D45" s="17"/>
      <c r="E45" s="17"/>
      <c r="F45" s="12"/>
      <c r="G45" s="16"/>
      <c r="H45" s="17"/>
      <c r="I45" s="17"/>
      <c r="J45" s="17"/>
      <c r="K45" s="54"/>
    </row>
    <row r="46" spans="1:10" ht="112.5">
      <c r="A46" s="52"/>
      <c r="B46" s="43" t="s">
        <v>39</v>
      </c>
      <c r="C46" s="10"/>
      <c r="D46" s="18"/>
      <c r="E46" s="18"/>
      <c r="F46" s="25"/>
      <c r="G46" s="19"/>
      <c r="H46" s="18">
        <v>10000</v>
      </c>
      <c r="I46" s="18"/>
      <c r="J46" s="25"/>
    </row>
    <row r="47" spans="1:10" s="51" customFormat="1" ht="19.5">
      <c r="A47" s="59">
        <v>7423055300</v>
      </c>
      <c r="B47" s="60" t="s">
        <v>36</v>
      </c>
      <c r="C47" s="9">
        <f>C49</f>
        <v>0</v>
      </c>
      <c r="D47" s="33">
        <f aca="true" t="shared" si="9" ref="D47:J47">D49</f>
        <v>29100</v>
      </c>
      <c r="E47" s="33">
        <f t="shared" si="9"/>
        <v>0</v>
      </c>
      <c r="F47" s="34">
        <f t="shared" si="9"/>
        <v>29100</v>
      </c>
      <c r="G47" s="35">
        <f t="shared" si="9"/>
        <v>0</v>
      </c>
      <c r="H47" s="33">
        <f t="shared" si="9"/>
        <v>0</v>
      </c>
      <c r="I47" s="33">
        <f t="shared" si="9"/>
        <v>0</v>
      </c>
      <c r="J47" s="33">
        <f t="shared" si="9"/>
        <v>0</v>
      </c>
    </row>
    <row r="48" spans="1:11" s="55" customFormat="1" ht="19.5">
      <c r="A48" s="53"/>
      <c r="B48" s="76">
        <v>3719770</v>
      </c>
      <c r="C48" s="26"/>
      <c r="D48" s="17"/>
      <c r="E48" s="17"/>
      <c r="F48" s="12"/>
      <c r="G48" s="16"/>
      <c r="H48" s="17"/>
      <c r="I48" s="17"/>
      <c r="J48" s="17"/>
      <c r="K48" s="54"/>
    </row>
    <row r="49" spans="1:10" ht="18.75">
      <c r="A49" s="52"/>
      <c r="B49" s="43" t="s">
        <v>35</v>
      </c>
      <c r="C49" s="10"/>
      <c r="D49" s="18">
        <v>29100</v>
      </c>
      <c r="E49" s="18"/>
      <c r="F49" s="25">
        <f>D49+E49+C49</f>
        <v>29100</v>
      </c>
      <c r="G49" s="19"/>
      <c r="H49" s="18"/>
      <c r="I49" s="18"/>
      <c r="J49" s="25"/>
    </row>
    <row r="50" spans="1:10" s="51" customFormat="1" ht="19.5">
      <c r="A50" s="59">
        <v>7423082000</v>
      </c>
      <c r="B50" s="60" t="s">
        <v>25</v>
      </c>
      <c r="C50" s="9">
        <f>C52</f>
        <v>0</v>
      </c>
      <c r="D50" s="33">
        <f aca="true" t="shared" si="10" ref="D50:J50">D52</f>
        <v>5000</v>
      </c>
      <c r="E50" s="33">
        <f t="shared" si="10"/>
        <v>0</v>
      </c>
      <c r="F50" s="34">
        <f t="shared" si="10"/>
        <v>5000</v>
      </c>
      <c r="G50" s="35">
        <f t="shared" si="10"/>
        <v>0</v>
      </c>
      <c r="H50" s="33">
        <f t="shared" si="10"/>
        <v>0</v>
      </c>
      <c r="I50" s="33">
        <f t="shared" si="10"/>
        <v>0</v>
      </c>
      <c r="J50" s="33">
        <f t="shared" si="10"/>
        <v>0</v>
      </c>
    </row>
    <row r="51" spans="1:11" s="55" customFormat="1" ht="19.5">
      <c r="A51" s="53"/>
      <c r="B51" s="76">
        <v>3719770</v>
      </c>
      <c r="C51" s="26"/>
      <c r="D51" s="17"/>
      <c r="E51" s="17"/>
      <c r="F51" s="12"/>
      <c r="G51" s="16"/>
      <c r="H51" s="17"/>
      <c r="I51" s="17"/>
      <c r="J51" s="17"/>
      <c r="K51" s="54"/>
    </row>
    <row r="52" spans="1:10" ht="19.5" thickBot="1">
      <c r="A52" s="52"/>
      <c r="B52" s="43" t="s">
        <v>35</v>
      </c>
      <c r="C52" s="10"/>
      <c r="D52" s="18">
        <v>5000</v>
      </c>
      <c r="E52" s="18"/>
      <c r="F52" s="25">
        <f>D52+E52+C52</f>
        <v>5000</v>
      </c>
      <c r="G52" s="19"/>
      <c r="H52" s="18"/>
      <c r="I52" s="18"/>
      <c r="J52" s="25"/>
    </row>
    <row r="53" spans="1:10" s="51" customFormat="1" ht="19.5">
      <c r="A53" s="62">
        <v>7423084000</v>
      </c>
      <c r="B53" s="62" t="s">
        <v>27</v>
      </c>
      <c r="C53" s="36">
        <f>C55</f>
        <v>0</v>
      </c>
      <c r="D53" s="37">
        <f aca="true" t="shared" si="11" ref="D53:J53">D55</f>
        <v>46638</v>
      </c>
      <c r="E53" s="37">
        <f t="shared" si="11"/>
        <v>0</v>
      </c>
      <c r="F53" s="38">
        <f t="shared" si="11"/>
        <v>46638</v>
      </c>
      <c r="G53" s="39">
        <f t="shared" si="11"/>
        <v>0</v>
      </c>
      <c r="H53" s="37">
        <f t="shared" si="11"/>
        <v>0</v>
      </c>
      <c r="I53" s="37">
        <f t="shared" si="11"/>
        <v>0</v>
      </c>
      <c r="J53" s="37">
        <f t="shared" si="11"/>
        <v>0</v>
      </c>
    </row>
    <row r="54" spans="1:11" s="55" customFormat="1" ht="19.5">
      <c r="A54" s="53"/>
      <c r="B54" s="76">
        <v>3719770</v>
      </c>
      <c r="C54" s="26"/>
      <c r="D54" s="17"/>
      <c r="E54" s="17"/>
      <c r="F54" s="12"/>
      <c r="G54" s="16"/>
      <c r="H54" s="17"/>
      <c r="I54" s="17"/>
      <c r="J54" s="17"/>
      <c r="K54" s="54"/>
    </row>
    <row r="55" spans="1:10" ht="19.5" thickBot="1">
      <c r="A55" s="52"/>
      <c r="B55" s="43" t="s">
        <v>35</v>
      </c>
      <c r="C55" s="10"/>
      <c r="D55" s="18">
        <v>46638</v>
      </c>
      <c r="E55" s="18"/>
      <c r="F55" s="25">
        <f>D55+E55+C55</f>
        <v>46638</v>
      </c>
      <c r="G55" s="19"/>
      <c r="H55" s="18"/>
      <c r="I55" s="18"/>
      <c r="J55" s="25"/>
    </row>
    <row r="56" spans="1:10" s="51" customFormat="1" ht="19.5" thickBot="1">
      <c r="A56" s="63"/>
      <c r="B56" s="64" t="s">
        <v>0</v>
      </c>
      <c r="C56" s="40">
        <f>C13+C27+C44+C53+C50+C47</f>
        <v>3185600</v>
      </c>
      <c r="D56" s="40">
        <f aca="true" t="shared" si="12" ref="D56:J56">D13+D27+D44+D53+D50+D47</f>
        <v>10522149</v>
      </c>
      <c r="E56" s="40">
        <f t="shared" si="12"/>
        <v>0</v>
      </c>
      <c r="F56" s="40">
        <f t="shared" si="12"/>
        <v>13707749</v>
      </c>
      <c r="G56" s="40">
        <f t="shared" si="12"/>
        <v>0</v>
      </c>
      <c r="H56" s="40">
        <f t="shared" si="12"/>
        <v>14984200</v>
      </c>
      <c r="I56" s="40">
        <f t="shared" si="12"/>
        <v>0</v>
      </c>
      <c r="J56" s="40">
        <f t="shared" si="12"/>
        <v>14974200</v>
      </c>
    </row>
    <row r="57" spans="2:9" s="65" customFormat="1" ht="18.75">
      <c r="B57" s="66"/>
      <c r="C57" s="66"/>
      <c r="D57" s="67"/>
      <c r="E57" s="67"/>
      <c r="F57" s="67"/>
      <c r="G57" s="67"/>
      <c r="H57" s="67"/>
      <c r="I57" s="67"/>
    </row>
    <row r="58" spans="1:16" ht="18.75">
      <c r="A58" s="68"/>
      <c r="B58" s="69"/>
      <c r="C58" s="68"/>
      <c r="D58" s="68"/>
      <c r="E58" s="68"/>
      <c r="F58" s="68"/>
      <c r="G58" s="68"/>
      <c r="H58" s="77"/>
      <c r="I58" s="69"/>
      <c r="J58" s="68"/>
      <c r="K58" s="68"/>
      <c r="L58" s="68"/>
      <c r="M58" s="68"/>
      <c r="N58" s="68"/>
      <c r="O58" s="68"/>
      <c r="P58" s="68"/>
    </row>
    <row r="59" spans="1:10" ht="18.75">
      <c r="A59" s="70"/>
      <c r="B59" s="71"/>
      <c r="C59" s="71"/>
      <c r="D59" s="71"/>
      <c r="E59" s="48"/>
      <c r="F59" s="48"/>
      <c r="I59" s="3"/>
      <c r="J59" s="3"/>
    </row>
    <row r="60" spans="2:10" ht="18.75">
      <c r="B60" s="51"/>
      <c r="C60" s="51"/>
      <c r="D60" s="51"/>
      <c r="E60" s="48"/>
      <c r="F60" s="48"/>
      <c r="I60" s="3"/>
      <c r="J60" s="3"/>
    </row>
    <row r="61" spans="2:10" ht="18.75">
      <c r="B61" s="51"/>
      <c r="C61" s="51"/>
      <c r="D61" s="51"/>
      <c r="E61" s="48"/>
      <c r="F61" s="48"/>
      <c r="I61" s="3"/>
      <c r="J61" s="3"/>
    </row>
    <row r="62" spans="2:10" ht="18.75">
      <c r="B62" s="51"/>
      <c r="C62" s="51"/>
      <c r="D62" s="51"/>
      <c r="E62" s="48"/>
      <c r="F62" s="48"/>
      <c r="I62" s="3"/>
      <c r="J62" s="3"/>
    </row>
    <row r="63" spans="2:10" ht="18.75">
      <c r="B63" s="51"/>
      <c r="C63" s="51"/>
      <c r="D63" s="51"/>
      <c r="E63" s="48"/>
      <c r="F63" s="48"/>
      <c r="I63" s="3"/>
      <c r="J63" s="3"/>
    </row>
    <row r="64" spans="2:10" ht="18.75">
      <c r="B64" s="51"/>
      <c r="C64" s="51"/>
      <c r="D64" s="51"/>
      <c r="E64" s="48"/>
      <c r="F64" s="48"/>
      <c r="I64" s="3"/>
      <c r="J64" s="3"/>
    </row>
    <row r="65" spans="2:10" ht="18.75">
      <c r="B65" s="51"/>
      <c r="C65" s="51"/>
      <c r="D65" s="51"/>
      <c r="E65" s="48"/>
      <c r="F65" s="48"/>
      <c r="I65" s="3"/>
      <c r="J65" s="3"/>
    </row>
    <row r="66" spans="2:10" ht="18.75">
      <c r="B66" s="51"/>
      <c r="C66" s="51"/>
      <c r="D66" s="51"/>
      <c r="E66" s="48"/>
      <c r="F66" s="48"/>
      <c r="I66" s="3"/>
      <c r="J66" s="3"/>
    </row>
    <row r="67" spans="2:10" ht="18.75">
      <c r="B67" s="51"/>
      <c r="C67" s="51"/>
      <c r="D67" s="51"/>
      <c r="E67" s="48"/>
      <c r="F67" s="48"/>
      <c r="I67" s="3"/>
      <c r="J67" s="3"/>
    </row>
    <row r="68" spans="2:10" ht="18.75">
      <c r="B68" s="51"/>
      <c r="C68" s="51"/>
      <c r="D68" s="51"/>
      <c r="E68" s="48"/>
      <c r="F68" s="48"/>
      <c r="I68" s="3"/>
      <c r="J68" s="3"/>
    </row>
    <row r="69" spans="2:10" ht="18.75">
      <c r="B69" s="51"/>
      <c r="C69" s="51"/>
      <c r="D69" s="51"/>
      <c r="E69" s="48"/>
      <c r="F69" s="48"/>
      <c r="I69" s="3"/>
      <c r="J69" s="3"/>
    </row>
    <row r="70" spans="2:10" ht="18.75">
      <c r="B70" s="51"/>
      <c r="C70" s="51"/>
      <c r="D70" s="51"/>
      <c r="E70" s="48"/>
      <c r="F70" s="48"/>
      <c r="I70" s="3"/>
      <c r="J70" s="3"/>
    </row>
    <row r="71" spans="2:10" ht="18.75">
      <c r="B71" s="51"/>
      <c r="C71" s="51"/>
      <c r="D71" s="51"/>
      <c r="E71" s="48"/>
      <c r="F71" s="48"/>
      <c r="I71" s="3"/>
      <c r="J71" s="3"/>
    </row>
    <row r="72" spans="2:10" ht="18.75">
      <c r="B72" s="51"/>
      <c r="C72" s="51"/>
      <c r="D72" s="51"/>
      <c r="E72" s="48"/>
      <c r="F72" s="48"/>
      <c r="I72" s="3"/>
      <c r="J72" s="3"/>
    </row>
    <row r="73" spans="2:10" ht="18.75">
      <c r="B73" s="51"/>
      <c r="C73" s="51"/>
      <c r="D73" s="51"/>
      <c r="E73" s="48"/>
      <c r="F73" s="48"/>
      <c r="I73" s="3"/>
      <c r="J73" s="3"/>
    </row>
    <row r="74" spans="2:10" ht="18.75">
      <c r="B74" s="51"/>
      <c r="C74" s="51"/>
      <c r="D74" s="51"/>
      <c r="E74" s="48"/>
      <c r="F74" s="48"/>
      <c r="I74" s="3"/>
      <c r="J74" s="3"/>
    </row>
    <row r="75" spans="2:10" ht="18.75">
      <c r="B75" s="51"/>
      <c r="C75" s="51"/>
      <c r="D75" s="51"/>
      <c r="E75" s="48"/>
      <c r="F75" s="48"/>
      <c r="I75" s="3"/>
      <c r="J75" s="3"/>
    </row>
    <row r="76" spans="2:10" ht="18.75">
      <c r="B76" s="51"/>
      <c r="C76" s="51"/>
      <c r="D76" s="51"/>
      <c r="E76" s="48"/>
      <c r="F76" s="48"/>
      <c r="I76" s="3"/>
      <c r="J76" s="3"/>
    </row>
    <row r="77" spans="2:10" ht="18.75">
      <c r="B77" s="51"/>
      <c r="C77" s="51"/>
      <c r="D77" s="51"/>
      <c r="E77" s="48"/>
      <c r="F77" s="48"/>
      <c r="I77" s="3"/>
      <c r="J77" s="3"/>
    </row>
  </sheetData>
  <sheetProtection/>
  <autoFilter ref="A12:P56"/>
  <mergeCells count="17">
    <mergeCell ref="G1:J1"/>
    <mergeCell ref="G2:J2"/>
    <mergeCell ref="G3:J3"/>
    <mergeCell ref="C8:F8"/>
    <mergeCell ref="G8:J8"/>
    <mergeCell ref="C9:C10"/>
    <mergeCell ref="D9:E9"/>
    <mergeCell ref="F9:F11"/>
    <mergeCell ref="G9:G10"/>
    <mergeCell ref="H9:I9"/>
    <mergeCell ref="A5:J5"/>
    <mergeCell ref="J9:J11"/>
    <mergeCell ref="C11:E11"/>
    <mergeCell ref="G11:I11"/>
    <mergeCell ref="A6:J6"/>
    <mergeCell ref="A8:A12"/>
    <mergeCell ref="B8:B12"/>
  </mergeCells>
  <printOptions/>
  <pageMargins left="1.3385826771653544" right="0.1968503937007874" top="0.2362204724409449" bottom="0.1968503937007874" header="0.31496062992125984" footer="0.15748031496062992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2021-01-11T07:05:55Z</cp:lastPrinted>
  <dcterms:created xsi:type="dcterms:W3CDTF">2003-12-18T15:24:00Z</dcterms:created>
  <dcterms:modified xsi:type="dcterms:W3CDTF">2021-01-11T07:17:56Z</dcterms:modified>
  <cp:category/>
  <cp:version/>
  <cp:contentType/>
  <cp:contentStatus/>
</cp:coreProperties>
</file>