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20115" windowHeight="7695"/>
  </bookViews>
  <sheets>
    <sheet name="Лист1" sheetId="1" r:id="rId1"/>
  </sheets>
  <definedNames>
    <definedName name="_xlnm._FilterDatabase" localSheetId="0" hidden="1">Лист1!$A$9:$V$67</definedName>
    <definedName name="_xlnm.Print_Area" localSheetId="0">Лист1!$A$1:$J$78</definedName>
  </definedNames>
  <calcPr calcId="144525"/>
</workbook>
</file>

<file path=xl/calcChain.xml><?xml version="1.0" encoding="utf-8"?>
<calcChain xmlns="http://schemas.openxmlformats.org/spreadsheetml/2006/main">
  <c r="G47" i="1" l="1"/>
  <c r="H67" i="1" l="1"/>
  <c r="G66" i="1"/>
  <c r="G62" i="1"/>
  <c r="G50" i="1"/>
  <c r="G67" i="1" s="1"/>
  <c r="G17" i="1"/>
  <c r="G57" i="1" l="1"/>
  <c r="G52" i="1" l="1"/>
  <c r="G59" i="1"/>
  <c r="G64" i="1" l="1"/>
  <c r="H40" i="1" l="1"/>
  <c r="G65" i="1" l="1"/>
  <c r="G39" i="1"/>
  <c r="G41" i="1"/>
  <c r="G38" i="1"/>
  <c r="G32" i="1"/>
  <c r="G31" i="1"/>
  <c r="G49" i="1"/>
  <c r="H66" i="1" l="1"/>
  <c r="H62" i="1"/>
  <c r="H50" i="1"/>
  <c r="G42" i="1"/>
  <c r="G22" i="1"/>
  <c r="I29" i="1"/>
  <c r="G13" i="1" l="1"/>
  <c r="I14" i="1"/>
  <c r="G45" i="1"/>
  <c r="I49" i="1"/>
  <c r="J49" i="1" s="1"/>
  <c r="I48" i="1" l="1"/>
  <c r="J48" i="1" s="1"/>
  <c r="I47" i="1" l="1"/>
  <c r="J47" i="1" s="1"/>
  <c r="I46" i="1" l="1"/>
  <c r="J46" i="1" s="1"/>
  <c r="I65" i="1" l="1"/>
  <c r="J65" i="1" s="1"/>
  <c r="I64" i="1"/>
  <c r="I61" i="1"/>
  <c r="I60" i="1"/>
  <c r="I59" i="1"/>
  <c r="J59" i="1" s="1"/>
  <c r="I58" i="1"/>
  <c r="J58" i="1" s="1"/>
  <c r="I56" i="1"/>
  <c r="J56" i="1" s="1"/>
  <c r="I55" i="1"/>
  <c r="J55" i="1" s="1"/>
  <c r="I54" i="1"/>
  <c r="I53" i="1"/>
  <c r="I52" i="1"/>
  <c r="I45" i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I35" i="1"/>
  <c r="I34" i="1"/>
  <c r="J34" i="1" s="1"/>
  <c r="I33" i="1"/>
  <c r="J33" i="1" s="1"/>
  <c r="I32" i="1"/>
  <c r="I31" i="1"/>
  <c r="I30" i="1"/>
  <c r="J30" i="1" s="1"/>
  <c r="I28" i="1"/>
  <c r="J28" i="1" s="1"/>
  <c r="I27" i="1"/>
  <c r="J27" i="1" s="1"/>
  <c r="I26" i="1"/>
  <c r="J26" i="1" s="1"/>
  <c r="I25" i="1"/>
  <c r="J25" i="1" s="1"/>
  <c r="I24" i="1"/>
  <c r="I23" i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3" i="1"/>
  <c r="J13" i="1" s="1"/>
  <c r="I12" i="1"/>
  <c r="J12" i="1" s="1"/>
  <c r="I11" i="1"/>
  <c r="J11" i="1" s="1"/>
  <c r="I10" i="1"/>
  <c r="J31" i="1" l="1"/>
  <c r="I50" i="1"/>
  <c r="I67" i="1" s="1"/>
  <c r="I66" i="1"/>
  <c r="J45" i="1"/>
  <c r="J60" i="1"/>
  <c r="J23" i="1"/>
  <c r="J52" i="1"/>
  <c r="J10" i="1"/>
  <c r="J35" i="1"/>
  <c r="J64" i="1"/>
  <c r="J66" i="1" s="1"/>
  <c r="I57" i="1"/>
  <c r="J57" i="1" s="1"/>
  <c r="J50" i="1" l="1"/>
  <c r="J62" i="1"/>
  <c r="I62" i="1"/>
  <c r="J67" i="1" l="1"/>
</calcChain>
</file>

<file path=xl/comments1.xml><?xml version="1.0" encoding="utf-8"?>
<comments xmlns="http://schemas.openxmlformats.org/spreadsheetml/2006/main">
  <authors>
    <author>Пользователь</author>
  </authors>
  <commentList>
    <comment ref="G59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2230-34400
</t>
        </r>
      </text>
    </comment>
  </commentList>
</comments>
</file>

<file path=xl/sharedStrings.xml><?xml version="1.0" encoding="utf-8"?>
<sst xmlns="http://schemas.openxmlformats.org/spreadsheetml/2006/main" count="321" uniqueCount="215">
  <si>
    <t>Назва програми</t>
  </si>
  <si>
    <t>ЗФ</t>
  </si>
  <si>
    <t>СФ</t>
  </si>
  <si>
    <t xml:space="preserve">Всього </t>
  </si>
  <si>
    <t>Всього по програмі</t>
  </si>
  <si>
    <t>ПРОГРАМА про порядок надання одноразової грошової матеріальної допомоги жителям Менської ОТГ на 2020-2022 роки</t>
  </si>
  <si>
    <t>0113242</t>
  </si>
  <si>
    <t>0110180</t>
  </si>
  <si>
    <t>0116030</t>
  </si>
  <si>
    <t>ПРОГРАМА «Турбота про літніх людей» на 2020-2022 роки</t>
  </si>
  <si>
    <t>0113104</t>
  </si>
  <si>
    <t>Програма підтримки КП «Менакомунпослуга» Менської міської ради на 2020-2022 роки</t>
  </si>
  <si>
    <t>0116020</t>
  </si>
  <si>
    <t>ПРОГРАМА відшкодування різниці в тарифах за послуги з перевезення та захоронення твердих побутових відходів для населення міста Мена на 2020-2022 роки</t>
  </si>
  <si>
    <t>0116071</t>
  </si>
  <si>
    <t>Програми фінансової підтримки діяльності Менської територіальної організації воїнів- афганців на 2020-2022 роки</t>
  </si>
  <si>
    <t xml:space="preserve">ПРОГРАМА підтримки розвитку місцевого самоврядування на території Менської міської об’єднаної територіальної громади на 2019-2020 роки </t>
  </si>
  <si>
    <t>0110150</t>
  </si>
  <si>
    <t>Програма розвитку міжнародного співробітництва та партнерства Менської міської об’єднаної територіальної громади Чернігівської області на 2020-2022 роки</t>
  </si>
  <si>
    <t>ПРОГРАМА РОЗВИТКУ З ПИТАНЬ ЦИВІЛЬНОГО ЗАХИСТУ МЕНСЬКОЇ ОБ’ЄДНАНОЇ ГРОМАДИ НА 2020-2022 РОКИ</t>
  </si>
  <si>
    <t>0118110</t>
  </si>
  <si>
    <t>Комплексна програма підтримки сім’ї, запобіганню домашньому насильству, забезпечення гендерної рівності та протидії торгівлі людьми на період до 2022 року</t>
  </si>
  <si>
    <t>ПРОГРАМА інформатизації Менської міської ради на 2020-2022 роки</t>
  </si>
  <si>
    <t>ПРОГРАМА «Молодь Менської громади» на 2020-2022 роки</t>
  </si>
  <si>
    <t>ПРОГРАМА відшкодування різниці в  тарифах на послуги з централізованого водовідведення  для  населення по Менській міській ОТГ на 2020 рік</t>
  </si>
  <si>
    <t>ПРОГРАМА «Питна вода Менської міської об’єднаної територіальної громади на 2020-2022 роки</t>
  </si>
  <si>
    <t>0116040</t>
  </si>
  <si>
    <t>Програма про надання матеріальної допомоги на поховання осіб, які не досягли пенсійного віку та на момент смерті не працювали, не перебували на службі, не зареєстровані у центрі зайнятості як безробітні на 2020-2022 роки</t>
  </si>
  <si>
    <t>ПРОГРАМА розвитку фізичної культури і спорту в Менській об’єднаній територіальній громаді на 2020-2022 роки</t>
  </si>
  <si>
    <t>0115011</t>
  </si>
  <si>
    <t>0115012</t>
  </si>
  <si>
    <t>Програма фінансової підтримки комунального підприємства «Макошинське» Менської міської ради на 2020-2022 роки</t>
  </si>
  <si>
    <t>ПРОГРАМА відшкодування кредитів, отриманих ОСББ на впровадження заходів з енергозбереження у житловому фонді Менської міської ОТГ на 2020-2022 роки</t>
  </si>
  <si>
    <t>0117640</t>
  </si>
  <si>
    <t>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2018-2022 роки «Діти Менщини»</t>
  </si>
  <si>
    <t>0113121</t>
  </si>
  <si>
    <t>ПРОГРАМА НАДАННЯ ПЕРВИННОЇ ТА ВТОРИННОЇ БЕЗОПЛАТНОЇ ПРАВОВОЇ ДОПОМОГИ НАСЕЛЕННЮ МЕНСЬКОЇ МІСЬКОЇ ТЕРИТОРІАЛЬНОЇ ГРОМАДИ  НА 2020 РІК</t>
  </si>
  <si>
    <t>ПРОГРАМА Підтримки ОСББ Менської міської об’єднаної територіальної громади на 2019-2020 роки</t>
  </si>
  <si>
    <t>0116016</t>
  </si>
  <si>
    <t>ПРОГРАМА оздоровлення території Менської об’єднаної територіальної громади від сказу на 2019-2022 роки.</t>
  </si>
  <si>
    <t>0117110</t>
  </si>
  <si>
    <t>ПРОГРАМА ЦІЛЬОВОГО ВИКОРИСТАННЯ КОШТІВ, ЩО НАДХОДЯТЬ У ПОРЯДКУ ВІДШКОДУВАННЯ ВТРАТ СІЛЬСЬКОГОСПОДАРСЬКОГО І ЛІСОГОСПОДАРСЬКОГО ВИРОБНИЦТВА НА ТЕРИТОРІЇ МЕНСЬКОЇ МІСЬКОЇ ОТГ
 НА 2020-2024 РОКИ</t>
  </si>
  <si>
    <t>0117130</t>
  </si>
  <si>
    <t>ПРОГРАМА відшкодування втрат КП «Менакомунпослуга» від надання послуг лазні за пільговими тарифами на 2020-2022 роки</t>
  </si>
  <si>
    <t>0116090</t>
  </si>
  <si>
    <t>ПРОГРАМА “Міський автобус” перевезення пасажирів по місту Мена на 2019 – 2020 роки</t>
  </si>
  <si>
    <t>0117412</t>
  </si>
  <si>
    <t>ПРОГРАМА виконання заходів з мобілізації, призову на строкову військову службу на території населених пунктів Менської міської об’єднаної територіальної громади на 2020-2022 р.р.</t>
  </si>
  <si>
    <t>Програма фінансування робіт з будівництва, реконструкції, ремонту та утримання автомобільних доріг загального користування місцевого значення  на 2018-2020 роки</t>
  </si>
  <si>
    <t>0117442</t>
  </si>
  <si>
    <t>ВСЬОГО по Міській раді</t>
  </si>
  <si>
    <t>ПРОГРАМА підтримки молодіжних ініціатив та обдарованої молоді на 2020-2022 роки</t>
  </si>
  <si>
    <t>0611020</t>
  </si>
  <si>
    <t>0611162</t>
  </si>
  <si>
    <t>0611100</t>
  </si>
  <si>
    <t>ПРОГРАМА надання допомоги дітям-сиротам і дітям, позбавленим батьківського піклування, яким виповнилось 18 років на 2020 рік</t>
  </si>
  <si>
    <t>ПРОГРАМА оздоровлення та літнього відпочинку дітей «Різнобарвне літо» на 2020-2022 роки</t>
  </si>
  <si>
    <t>Програма організації харчування учнів у закладах загальної середньої освіти Менської міської ради на 2020-2022 роки</t>
  </si>
  <si>
    <t>ПРОГРАМА організації харчування дітей у закладах дошкільної освіти Менської міської ради на 2020-2022 роки</t>
  </si>
  <si>
    <t>0611010</t>
  </si>
  <si>
    <t>ПРОГРАМА національно-патріотичного виховання на 2019-2021 роки</t>
  </si>
  <si>
    <t xml:space="preserve"> ПРОГРАМА РОЗВИТКУ ПОЗАШКІЛЬНОЇ ОСВІТИ НА 2019-2021 РОКИ </t>
  </si>
  <si>
    <t>0611090</t>
  </si>
  <si>
    <t>ВСЬОГО по Відділу освіти</t>
  </si>
  <si>
    <t>ПРОГРАМА культурно-мистецьких заходів на 2020-2022 рік</t>
  </si>
  <si>
    <t>1014082</t>
  </si>
  <si>
    <t>ПРОГРАМА підтримки та розвитку дитячих творчих колективів відділу культури Менської міської ради на 2020-2022 роки</t>
  </si>
  <si>
    <t>ВСЬОГО по Відділу культури</t>
  </si>
  <si>
    <t>ВСЬОГО:</t>
  </si>
  <si>
    <t>отг м.Мена</t>
  </si>
  <si>
    <t>Додаток 7</t>
  </si>
  <si>
    <t>Код програмної класифікації видатків та кредитування місцевих бюджетів</t>
  </si>
  <si>
    <t>КФК</t>
  </si>
  <si>
    <t>1090</t>
  </si>
  <si>
    <t>0133</t>
  </si>
  <si>
    <t>0620</t>
  </si>
  <si>
    <t>0111</t>
  </si>
  <si>
    <t>1020</t>
  </si>
  <si>
    <t>1040</t>
  </si>
  <si>
    <t>0810</t>
  </si>
  <si>
    <t>0640</t>
  </si>
  <si>
    <t>0421</t>
  </si>
  <si>
    <t>0451</t>
  </si>
  <si>
    <t>0456</t>
  </si>
  <si>
    <t>0470</t>
  </si>
  <si>
    <t>0320</t>
  </si>
  <si>
    <t>Менська міська рада</t>
  </si>
  <si>
    <t>0910</t>
  </si>
  <si>
    <t>0921</t>
  </si>
  <si>
    <t>0960</t>
  </si>
  <si>
    <t>0990</t>
  </si>
  <si>
    <t>Відділ освіти Менської міської ради</t>
  </si>
  <si>
    <t>Відділ культури Менської міської ради</t>
  </si>
  <si>
    <t>0829</t>
  </si>
  <si>
    <t>Перелік місцевих програм,  що будуть фінансуватись за рахунок коштів бюджету об'єднаної територіальної громади у 2020 році</t>
  </si>
  <si>
    <t>ПРОГРАМА Підтримки індивідуального житлового  будівництва та розвитку особистого селянського господарства «Власний дім» на 2020 - 2022 роки на території Менської об'єднаної територіальної громади</t>
  </si>
  <si>
    <t>0118831</t>
  </si>
  <si>
    <t>1060</t>
  </si>
  <si>
    <t>Код ТПКВКМБ/ТКВКБМС</t>
  </si>
  <si>
    <t>3242</t>
  </si>
  <si>
    <t>0180</t>
  </si>
  <si>
    <t>6030</t>
  </si>
  <si>
    <t>3104</t>
  </si>
  <si>
    <t>6020</t>
  </si>
  <si>
    <t>6071</t>
  </si>
  <si>
    <t>0150</t>
  </si>
  <si>
    <t>8110</t>
  </si>
  <si>
    <t>6040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</si>
  <si>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</si>
  <si>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</si>
  <si>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</si>
  <si>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3121</t>
  </si>
  <si>
    <t>Утримання та забезпечення діяльності центрів соціальних служб для сім’ї, дітей та молоді</t>
  </si>
  <si>
    <t>Інші заходи у сфері соціального захисту і соціального забезпечення</t>
  </si>
  <si>
    <t>Проведення навчально-тренувальних зборів і змагань з олімпійських видів спорту</t>
  </si>
  <si>
    <t>5011</t>
  </si>
  <si>
    <t>5012</t>
  </si>
  <si>
    <t>роведення навчально-тренувальних зборів і змагань з неолімпійських видів спорту</t>
  </si>
  <si>
    <t>6016</t>
  </si>
  <si>
    <t>Впровадження засобів обліку витрат та регулювання споживання води та теплової енергії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</si>
  <si>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</si>
  <si>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Заходи, пов’язані з поліпшенням питної води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</si>
  <si>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</si>
  <si>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6090</t>
  </si>
  <si>
    <t>Інша діяльність у сфері житлово-комунального господарства</t>
  </si>
  <si>
    <t>7110</t>
  </si>
  <si>
    <t>7130</t>
  </si>
  <si>
    <t>Здійснення заходів із землеустрою</t>
  </si>
  <si>
    <t>7412</t>
  </si>
  <si>
    <t>Регулювання цін на послуги місцевого автотранспорту</t>
  </si>
  <si>
    <t>7442</t>
  </si>
  <si>
    <t>7640</t>
  </si>
  <si>
    <t>Заходи з енергозбереження</t>
  </si>
  <si>
    <t>Заходи із запобігання та ліквідації надзвичайних ситуацій та наслідків стихійного лиха</t>
  </si>
  <si>
    <t>8831</t>
  </si>
  <si>
    <t>Надання довгострокових кредитів індивідуальним забудовникам житла на селі</t>
  </si>
  <si>
    <t>1010</t>
  </si>
  <si>
    <t>Надання дошкільної освіти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</si>
  <si>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</si>
  <si>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</si>
  <si>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1162</t>
  </si>
  <si>
    <t>Інші програми та заходи у сфері освіти</t>
  </si>
  <si>
    <t>4082</t>
  </si>
  <si>
    <t>Інші заходи в галузі культури і мистецтва</t>
  </si>
  <si>
    <t>Найменування головного розпорядника, відповідального виконавця, бюджетної програми, або напрямку видатків згідно з типовою відомчою (ТПКВКМБ/ТПВКБМС)</t>
  </si>
  <si>
    <t>Програма фінансового забеспечення виконання депутатських повноважень та інших видатків, пов'язаних з діяльністю Менської ОТГ на 2020 рік</t>
  </si>
  <si>
    <t>ПРОГРАМА ПРОФІЛАКТИКИ  ПРАВОПОРУШЕНЬ «БЕЗПЕЧНА ГРОМАДА» НА 2019-2020 РОКИ</t>
  </si>
  <si>
    <t>0117680</t>
  </si>
  <si>
    <t>7680</t>
  </si>
  <si>
    <t>0490</t>
  </si>
  <si>
    <t>Членські внески до асоціацій органів місцевого самоврядування</t>
  </si>
  <si>
    <t>Дата та номер
документа, яким
затверджено місцеву
регіональну
програму</t>
  </si>
  <si>
    <t>Рішення 36-ої сесії 7-го скликання №652 від 26.12.2019 року</t>
  </si>
  <si>
    <t>Рішення 36-ої сесії 7-го скликання №651 від 26.12.2019 року</t>
  </si>
  <si>
    <t>Рішення 36-ої сесії 7-го скликання №655 від 26.12.2019 року</t>
  </si>
  <si>
    <t>Рішення 36-ої сесії 7-го скликання №679 від 26.12.2019 року</t>
  </si>
  <si>
    <t>Рішення 36-ої сесії 7-го скликання №680 від 26.12.2019 року</t>
  </si>
  <si>
    <t>Рішення 36-ої сесії 7-го скликання №693 від 26.12.2019 року</t>
  </si>
  <si>
    <t>Рішення 36-ої сесії 7-го скликання №697 від 26.12.2019 року</t>
  </si>
  <si>
    <t>Рішення 36-ої сесії 7-го скликання №682 від 26.12.2019 року</t>
  </si>
  <si>
    <t>Рішення 36-ої сесії 7-го скликання №685 від 26.12.2019 року</t>
  </si>
  <si>
    <t>Рішення 36-ої сесії 7-го скликання №670 від 26.12.2019 року</t>
  </si>
  <si>
    <t>Рішення 36-ої сесії 7-го скликання №678 від 26.12.2019 року</t>
  </si>
  <si>
    <t>Рішення 24-ої сесії 7-го скликання №486 від 17.12.2018 року</t>
  </si>
  <si>
    <t>Рішення 36-ої сесії 7-го скликання №692 від 26.12.2019 року</t>
  </si>
  <si>
    <t>Рішення 36-ої сесії 7-го скликання №672 від 26.12.2019 року</t>
  </si>
  <si>
    <t>Рішення 36-ої сесії 7-го скликання №683 від 26.12.2019 року</t>
  </si>
  <si>
    <t>Рішення 36-ої сесії 7-го скликання №669 від 26.12.2019 року</t>
  </si>
  <si>
    <t>Рішення 36-ої сесії 7-го скликання №688 від 26.12.2019 року</t>
  </si>
  <si>
    <t>Рішення 36-ої сесії 7-го скликання №664 від 26.12.2019 року</t>
  </si>
  <si>
    <t>Рішення 36-ої сесії 7-го скликання №663 від 26.12.2019 року</t>
  </si>
  <si>
    <t>Рішення 36-ої сесії 7-го скликання №694 від 26.12.2019 року</t>
  </si>
  <si>
    <t>Рішення 36-ої сесії 7-го скликання №667 від 26.12.2019 року</t>
  </si>
  <si>
    <t>Рішення 36-ої сесії 7-го скликання №687 від 26.12.2019 року</t>
  </si>
  <si>
    <t>Рішення 36-ої сесії 7-го скликання №668 від 26.12.2019 року</t>
  </si>
  <si>
    <t>Рішення 36-ої сесії 7-го скликання №660 від 26.12.2019 року</t>
  </si>
  <si>
    <t>Рішення 36-ої сесії 7-го скликання №671 від 26.12.2019 року</t>
  </si>
  <si>
    <t>Рішення 24-ої сесії 7-го скликання №484 від 17.12.2018 року</t>
  </si>
  <si>
    <t>Рішення 36-ої сесії 7-го скликання №690 від 26.12.2019 року</t>
  </si>
  <si>
    <t>Рішення 36-ої сесії 7-го скликання №695 від 26.12.2019 року</t>
  </si>
  <si>
    <t>Рішення 24-ої сесії 7-го скликання №491 від 17.12.2018 року</t>
  </si>
  <si>
    <t>Рішення 36-ої сесії 7-го скликання №654 від 26.12.2019 року</t>
  </si>
  <si>
    <t>Рішення 36-ої сесії 7-го скликання №666 від 26.12.2019 року</t>
  </si>
  <si>
    <t>Рішення 36-ої сесії 7-го скликання №661 від 26.12.2019 року</t>
  </si>
  <si>
    <t>Рішення 37-ої сесії 7-го скликання №20 від 29.01.2020 року</t>
  </si>
  <si>
    <t>Рішення 36-ої сесії 7-го скликання №684 від 26.12.2019 року</t>
  </si>
  <si>
    <t>Рішення 36-ої сесії 7-го скликання №673 від 26.12.2019 року</t>
  </si>
  <si>
    <t>Рішення 36-ої сесії 7-го скликання №675 від 26.12.2019 року</t>
  </si>
  <si>
    <t>Рішення 36-ої сесії 7-го скликання №676 від 26.12.2019 року</t>
  </si>
  <si>
    <t>Рішення 36-ої сесії 7-го скликання №657 від 26.12.2019 року</t>
  </si>
  <si>
    <t>Рішення 36-ої сесії 7-го скликання №677 від 26.12.2019 року</t>
  </si>
  <si>
    <t>Рішення 36-ої сесії 7-го скликання №659 від 26.12.2019 року</t>
  </si>
  <si>
    <t>Міська цільова програма "Громадське бюджетування (бюджет участі) в Менській міській об'єднаній територіальній громаді до 2021 року"</t>
  </si>
  <si>
    <t>Рішення 32-ої сесії 7-го скликання №268 від 08.07.2019 року</t>
  </si>
  <si>
    <t>Рішення 23-ої сесії 7-го скликання №466 від 23.11.2018 року</t>
  </si>
  <si>
    <t>ПРОГРАМА вшанування, нагородження громадян Почесною грамотою Менської міської ради на 2020-2022 роки</t>
  </si>
  <si>
    <t>ПРОГРАМА видалення аварійних та небезпечних дерев на території населених пунктів Менської об’єднаної територіальної громади на 2020-2022 роки</t>
  </si>
  <si>
    <t>ПРОГРАМА підтримки  учасників  антитерористичної  операції, операції об’єднаних сил та членів їх сімей, сімей загиблих учасників АТО/ООС мешканців Менської об’єднаної територіальної громади на 2020-2022 роки</t>
  </si>
  <si>
    <t>Про внесення змін до рішення №700 "Про бюджет Менської міської об'єднаної територіальної громади на 2020 рік" від 26.12.2019 року</t>
  </si>
  <si>
    <t>Програма " Служба перевезення " Соціальне таксі" Менської міської ради на 2020-2022 роки</t>
  </si>
  <si>
    <t>Рішення 39-ої сесії 7-го скликання №___ від 17.03.2018 року</t>
  </si>
  <si>
    <t>3719770</t>
  </si>
  <si>
    <t>9770</t>
  </si>
  <si>
    <t>Інші субвенції з місцевого бюджету</t>
  </si>
  <si>
    <t>0116013</t>
  </si>
  <si>
    <t>6013</t>
  </si>
  <si>
    <t>Забезпечення діяльності водопровідно-каналізаційного господарства</t>
  </si>
  <si>
    <t>Організація благоустрою населених пунктів</t>
  </si>
  <si>
    <t>Реалізація програм в галузі сільського господарства</t>
  </si>
  <si>
    <t>Утримання та розвиток інших об’єктів транспортної інфраструктури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</si>
  <si>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</si>
  <si>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позашкільної освіти позашкільними закладами освіти, заходи із позашкільної роботи з дітьми</t>
  </si>
  <si>
    <t>Міський голова</t>
  </si>
  <si>
    <t>Г.А.Примаков</t>
  </si>
  <si>
    <t>до рішення №441 43-ої сесії сьомого скликання Менської міської ради від 14.09.2020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</si>
</sst>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2" fontId="0" fillId="2" borderId="0" xfId="0" applyNumberFormat="1" applyFont="1" applyFill="1" applyAlignment="1">
      <alignment horizontal="center" vertical="center" wrapText="1"/>
    </xf>
    <xf numFmtId="0" fontId="0" fillId="2" borderId="0" xfId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center" vertical="center" wrapText="1"/>
    </xf>
    <xf numFmtId="2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3" fillId="2" borderId="0" xfId="0" applyNumberFormat="1" applyFont="1" applyFill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4" fillId="2" borderId="5" xfId="0" applyNumberFormat="1" applyFont="1" applyFill="1" applyBorder="1" applyAlignment="1" applyProtection="1">
      <alignment horizontal="center" vertical="center" wrapText="1"/>
    </xf>
    <xf numFmtId="49" fontId="4" fillId="2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6" borderId="1" xfId="0" applyNumberFormat="1" applyFont="1" applyFill="1" applyBorder="1" applyAlignment="1">
      <alignment horizontal="center" vertical="top"/>
    </xf>
    <xf numFmtId="49" fontId="0" fillId="6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3" fillId="6" borderId="1" xfId="0" applyNumberFormat="1" applyFont="1" applyFill="1" applyBorder="1" applyAlignment="1">
      <alignment horizontal="center" vertical="top" wrapText="1"/>
    </xf>
    <xf numFmtId="0" fontId="0" fillId="2" borderId="0" xfId="0" applyFont="1" applyFill="1" applyAlignment="1">
      <alignment horizontal="center" vertical="top"/>
    </xf>
    <xf numFmtId="49" fontId="5" fillId="3" borderId="1" xfId="0" applyNumberFormat="1" applyFont="1" applyFill="1" applyBorder="1" applyAlignment="1">
      <alignment horizontal="center" vertical="top"/>
    </xf>
    <xf numFmtId="49" fontId="5" fillId="3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49" fontId="3" fillId="6" borderId="1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2" fillId="4" borderId="1" xfId="0" applyNumberFormat="1" applyFont="1" applyFill="1" applyBorder="1" applyAlignment="1">
      <alignment horizontal="center" vertical="top"/>
    </xf>
    <xf numFmtId="49" fontId="2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0" fillId="6" borderId="1" xfId="0" quotePrefix="1" applyFill="1" applyBorder="1" applyAlignment="1">
      <alignment horizontal="center" vertical="center" wrapText="1"/>
    </xf>
    <xf numFmtId="4" fontId="0" fillId="6" borderId="1" xfId="0" quotePrefix="1" applyNumberFormat="1" applyFill="1" applyBorder="1" applyAlignment="1">
      <alignment horizontal="center" vertical="center" wrapText="1"/>
    </xf>
    <xf numFmtId="4" fontId="0" fillId="6" borderId="1" xfId="0" quotePrefix="1" applyNumberFormat="1" applyFill="1" applyBorder="1" applyAlignment="1">
      <alignment vertical="center" wrapText="1"/>
    </xf>
    <xf numFmtId="1" fontId="0" fillId="2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5" borderId="7" xfId="0" applyNumberFormat="1" applyFont="1" applyFill="1" applyBorder="1" applyAlignment="1">
      <alignment horizontal="center" vertical="center"/>
    </xf>
    <xf numFmtId="2" fontId="2" fillId="5" borderId="8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2" fontId="0" fillId="6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2" borderId="9" xfId="0" applyNumberFormat="1" applyFont="1" applyFill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top" wrapText="1"/>
    </xf>
    <xf numFmtId="2" fontId="4" fillId="2" borderId="0" xfId="0" applyNumberFormat="1" applyFont="1" applyFill="1" applyAlignment="1">
      <alignment horizontal="center" vertical="top" wrapText="1"/>
    </xf>
    <xf numFmtId="2" fontId="3" fillId="2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left" vertical="top" wrapText="1"/>
    </xf>
    <xf numFmtId="0" fontId="2" fillId="5" borderId="7" xfId="0" applyFont="1" applyFill="1" applyBorder="1" applyAlignment="1">
      <alignment horizontal="center" vertical="center"/>
    </xf>
    <xf numFmtId="2" fontId="2" fillId="5" borderId="7" xfId="0" applyNumberFormat="1" applyFont="1" applyFill="1" applyBorder="1" applyAlignment="1">
      <alignment horizontal="center" vertical="center"/>
    </xf>
    <xf numFmtId="2" fontId="2" fillId="5" borderId="8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/>
    </xf>
    <xf numFmtId="2" fontId="2" fillId="5" borderId="3" xfId="0" applyNumberFormat="1" applyFont="1" applyFill="1" applyBorder="1" applyAlignment="1">
      <alignment horizontal="center" vertical="top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1" fontId="0" fillId="2" borderId="1" xfId="0" applyNumberFormat="1" applyFont="1" applyFill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70"/>
  <sheetViews>
    <sheetView tabSelected="1" zoomScaleNormal="100" workbookViewId="0">
      <selection activeCell="F3" sqref="F3"/>
    </sheetView>
  </sheetViews>
  <sheetFormatPr defaultRowHeight="15" x14ac:dyDescent="0.25"/>
  <cols>
    <col min="1" max="1" width="14.5703125" style="13" customWidth="1"/>
    <col min="2" max="2" width="10.140625" style="13" customWidth="1"/>
    <col min="3" max="3" width="6.7109375" style="13" customWidth="1"/>
    <col min="4" max="4" width="31.28515625" style="20" customWidth="1"/>
    <col min="5" max="5" width="61.85546875" style="12" customWidth="1"/>
    <col min="6" max="6" width="21.42578125" style="12" bestFit="1" customWidth="1"/>
    <col min="7" max="7" width="14.42578125" style="56" bestFit="1" customWidth="1"/>
    <col min="8" max="8" width="13.28515625" style="56" bestFit="1" customWidth="1"/>
    <col min="9" max="9" width="14.42578125" style="56" bestFit="1" customWidth="1"/>
    <col min="10" max="10" width="19.7109375" style="56" bestFit="1" customWidth="1"/>
    <col min="11" max="16384" width="9.140625" style="14"/>
  </cols>
  <sheetData>
    <row r="1" spans="1:17" s="6" customFormat="1" x14ac:dyDescent="0.25">
      <c r="A1" s="4" t="s">
        <v>69</v>
      </c>
      <c r="B1" s="4"/>
      <c r="D1" s="19"/>
      <c r="E1" s="3"/>
      <c r="F1" s="3"/>
      <c r="G1" s="80" t="s">
        <v>70</v>
      </c>
      <c r="H1" s="80"/>
      <c r="I1" s="80"/>
      <c r="J1" s="80"/>
      <c r="K1" s="5"/>
      <c r="L1" s="5"/>
      <c r="M1" s="5"/>
      <c r="N1" s="5"/>
      <c r="O1" s="5"/>
      <c r="P1" s="1"/>
      <c r="Q1" s="1"/>
    </row>
    <row r="2" spans="1:17" s="6" customFormat="1" ht="31.5" customHeight="1" x14ac:dyDescent="0.25">
      <c r="A2" s="7"/>
      <c r="B2" s="7"/>
      <c r="D2" s="19"/>
      <c r="E2" s="3"/>
      <c r="F2" s="3"/>
      <c r="G2" s="81" t="s">
        <v>214</v>
      </c>
      <c r="H2" s="81"/>
      <c r="I2" s="81"/>
      <c r="J2" s="81"/>
      <c r="K2" s="8"/>
      <c r="L2" s="8"/>
      <c r="M2" s="8"/>
      <c r="N2" s="8"/>
      <c r="O2" s="8"/>
      <c r="P2" s="2"/>
      <c r="Q2" s="2"/>
    </row>
    <row r="3" spans="1:17" s="6" customFormat="1" ht="52.5" customHeight="1" x14ac:dyDescent="0.25">
      <c r="A3" s="7"/>
      <c r="B3" s="7"/>
      <c r="D3" s="19"/>
      <c r="E3" s="9"/>
      <c r="F3" s="9"/>
      <c r="G3" s="81" t="s">
        <v>198</v>
      </c>
      <c r="H3" s="81"/>
      <c r="I3" s="81"/>
      <c r="J3" s="81"/>
      <c r="K3" s="8"/>
      <c r="L3" s="8"/>
      <c r="M3" s="8"/>
      <c r="N3" s="8"/>
      <c r="O3" s="8"/>
      <c r="P3" s="2"/>
      <c r="Q3" s="2"/>
    </row>
    <row r="4" spans="1:17" s="6" customFormat="1" x14ac:dyDescent="0.25">
      <c r="A4" s="4"/>
      <c r="B4" s="4"/>
      <c r="C4" s="9"/>
      <c r="D4" s="4"/>
      <c r="E4" s="9"/>
      <c r="F4" s="9"/>
      <c r="G4" s="55"/>
      <c r="H4" s="55"/>
      <c r="I4" s="55"/>
      <c r="J4" s="5"/>
      <c r="K4" s="5"/>
      <c r="L4" s="5"/>
      <c r="M4" s="5"/>
      <c r="N4" s="5"/>
      <c r="O4" s="10"/>
      <c r="P4" s="10"/>
      <c r="Q4" s="10"/>
    </row>
    <row r="5" spans="1:17" s="6" customFormat="1" x14ac:dyDescent="0.25">
      <c r="A5" s="78" t="s">
        <v>94</v>
      </c>
      <c r="B5" s="78"/>
      <c r="C5" s="78"/>
      <c r="D5" s="78"/>
      <c r="E5" s="78"/>
      <c r="F5" s="78"/>
      <c r="G5" s="79"/>
      <c r="H5" s="79"/>
      <c r="I5" s="79"/>
      <c r="J5" s="79"/>
      <c r="K5" s="11"/>
      <c r="L5" s="11"/>
      <c r="M5" s="11"/>
      <c r="N5" s="11"/>
      <c r="O5" s="11"/>
      <c r="P5" s="11"/>
      <c r="Q5" s="11"/>
    </row>
    <row r="6" spans="1:17" ht="15.75" thickBot="1" x14ac:dyDescent="0.3"/>
    <row r="7" spans="1:17" s="18" customFormat="1" ht="105.75" thickBot="1" x14ac:dyDescent="0.3">
      <c r="A7" s="16" t="s">
        <v>71</v>
      </c>
      <c r="B7" s="17" t="s">
        <v>98</v>
      </c>
      <c r="C7" s="17" t="s">
        <v>72</v>
      </c>
      <c r="D7" s="17" t="s">
        <v>144</v>
      </c>
      <c r="E7" s="15" t="s">
        <v>0</v>
      </c>
      <c r="F7" s="15" t="s">
        <v>151</v>
      </c>
      <c r="G7" s="57" t="s">
        <v>1</v>
      </c>
      <c r="H7" s="57" t="s">
        <v>2</v>
      </c>
      <c r="I7" s="57" t="s">
        <v>3</v>
      </c>
      <c r="J7" s="58" t="s">
        <v>4</v>
      </c>
    </row>
    <row r="8" spans="1:17" s="18" customFormat="1" x14ac:dyDescent="0.25">
      <c r="A8" s="82" t="s">
        <v>86</v>
      </c>
      <c r="B8" s="82"/>
      <c r="C8" s="82"/>
      <c r="D8" s="82"/>
      <c r="E8" s="82"/>
      <c r="F8" s="82"/>
      <c r="G8" s="83"/>
      <c r="H8" s="83"/>
      <c r="I8" s="83"/>
      <c r="J8" s="84"/>
    </row>
    <row r="9" spans="1:17" s="18" customFormat="1" x14ac:dyDescent="0.25">
      <c r="A9" s="47"/>
      <c r="B9" s="47"/>
      <c r="C9" s="47"/>
      <c r="D9" s="47"/>
      <c r="E9" s="47"/>
      <c r="F9" s="47"/>
      <c r="G9" s="59"/>
      <c r="H9" s="59"/>
      <c r="I9" s="59"/>
      <c r="J9" s="60"/>
    </row>
    <row r="10" spans="1:17" s="24" customFormat="1" ht="45" x14ac:dyDescent="0.25">
      <c r="A10" s="21" t="s">
        <v>6</v>
      </c>
      <c r="B10" s="21" t="s">
        <v>99</v>
      </c>
      <c r="C10" s="21" t="s">
        <v>73</v>
      </c>
      <c r="D10" s="22" t="s">
        <v>113</v>
      </c>
      <c r="E10" s="23" t="s">
        <v>5</v>
      </c>
      <c r="F10" s="23" t="s">
        <v>154</v>
      </c>
      <c r="G10" s="65">
        <v>300000</v>
      </c>
      <c r="H10" s="65"/>
      <c r="I10" s="62">
        <f>G10+H10</f>
        <v>300000</v>
      </c>
      <c r="J10" s="61">
        <f>I10</f>
        <v>300000</v>
      </c>
    </row>
    <row r="11" spans="1:17" s="24" customFormat="1" ht="45" x14ac:dyDescent="0.25">
      <c r="A11" s="21" t="s">
        <v>7</v>
      </c>
      <c r="B11" s="21" t="s">
        <v>100</v>
      </c>
      <c r="C11" s="21" t="s">
        <v>74</v>
      </c>
      <c r="D11" s="22" t="s">
        <v>109</v>
      </c>
      <c r="E11" s="23" t="s">
        <v>195</v>
      </c>
      <c r="F11" s="23" t="s">
        <v>155</v>
      </c>
      <c r="G11" s="65">
        <v>70000</v>
      </c>
      <c r="H11" s="65"/>
      <c r="I11" s="62">
        <f t="shared" ref="I11:I46" si="0">G11+H11</f>
        <v>70000</v>
      </c>
      <c r="J11" s="61">
        <f t="shared" ref="J11:J46" si="1">I11</f>
        <v>70000</v>
      </c>
    </row>
    <row r="12" spans="1:17" s="24" customFormat="1" ht="45" x14ac:dyDescent="0.25">
      <c r="A12" s="21" t="s">
        <v>8</v>
      </c>
      <c r="B12" s="21" t="s">
        <v>101</v>
      </c>
      <c r="C12" s="21" t="s">
        <v>75</v>
      </c>
      <c r="D12" s="22" t="s">
        <v>207</v>
      </c>
      <c r="E12" s="23" t="s">
        <v>196</v>
      </c>
      <c r="F12" s="23" t="s">
        <v>156</v>
      </c>
      <c r="G12" s="65">
        <v>190000</v>
      </c>
      <c r="H12" s="65"/>
      <c r="I12" s="62">
        <f t="shared" si="0"/>
        <v>190000</v>
      </c>
      <c r="J12" s="61">
        <f t="shared" si="1"/>
        <v>190000</v>
      </c>
    </row>
    <row r="13" spans="1:17" s="24" customFormat="1" ht="45" x14ac:dyDescent="0.25">
      <c r="A13" s="21" t="s">
        <v>7</v>
      </c>
      <c r="B13" s="21" t="s">
        <v>100</v>
      </c>
      <c r="C13" s="21" t="s">
        <v>74</v>
      </c>
      <c r="D13" s="22" t="s">
        <v>109</v>
      </c>
      <c r="E13" s="92" t="s">
        <v>146</v>
      </c>
      <c r="F13" s="26" t="s">
        <v>157</v>
      </c>
      <c r="G13" s="65">
        <f>200000-120000</f>
        <v>80000</v>
      </c>
      <c r="H13" s="65"/>
      <c r="I13" s="62">
        <f t="shared" si="0"/>
        <v>80000</v>
      </c>
      <c r="J13" s="76">
        <f>I13+I14</f>
        <v>200000</v>
      </c>
    </row>
    <row r="14" spans="1:17" s="24" customFormat="1" ht="45" x14ac:dyDescent="0.25">
      <c r="A14" s="21" t="s">
        <v>201</v>
      </c>
      <c r="B14" s="21" t="s">
        <v>202</v>
      </c>
      <c r="C14" s="21" t="s">
        <v>100</v>
      </c>
      <c r="D14" s="22" t="s">
        <v>203</v>
      </c>
      <c r="E14" s="93"/>
      <c r="F14" s="26" t="s">
        <v>157</v>
      </c>
      <c r="G14" s="65">
        <v>120000</v>
      </c>
      <c r="H14" s="65"/>
      <c r="I14" s="62">
        <f t="shared" ref="I14" si="2">G14+H14</f>
        <v>120000</v>
      </c>
      <c r="J14" s="77"/>
    </row>
    <row r="15" spans="1:17" s="24" customFormat="1" ht="90" x14ac:dyDescent="0.25">
      <c r="A15" s="21" t="s">
        <v>10</v>
      </c>
      <c r="B15" s="21" t="s">
        <v>102</v>
      </c>
      <c r="C15" s="21" t="s">
        <v>77</v>
      </c>
      <c r="D15" s="22" t="s">
        <v>110</v>
      </c>
      <c r="E15" s="25" t="s">
        <v>9</v>
      </c>
      <c r="F15" s="26" t="s">
        <v>158</v>
      </c>
      <c r="G15" s="65">
        <v>34200</v>
      </c>
      <c r="H15" s="65"/>
      <c r="I15" s="62">
        <f t="shared" si="0"/>
        <v>34200</v>
      </c>
      <c r="J15" s="61">
        <f t="shared" si="1"/>
        <v>34200</v>
      </c>
    </row>
    <row r="16" spans="1:17" s="24" customFormat="1" ht="75" x14ac:dyDescent="0.25">
      <c r="A16" s="21" t="s">
        <v>12</v>
      </c>
      <c r="B16" s="21" t="s">
        <v>103</v>
      </c>
      <c r="C16" s="21" t="s">
        <v>75</v>
      </c>
      <c r="D16" s="22" t="s">
        <v>120</v>
      </c>
      <c r="E16" s="25" t="s">
        <v>11</v>
      </c>
      <c r="F16" s="26" t="s">
        <v>159</v>
      </c>
      <c r="G16" s="65">
        <v>5500000</v>
      </c>
      <c r="H16" s="65"/>
      <c r="I16" s="62">
        <f t="shared" si="0"/>
        <v>5500000</v>
      </c>
      <c r="J16" s="61">
        <f t="shared" si="1"/>
        <v>5500000</v>
      </c>
    </row>
    <row r="17" spans="1:10" s="24" customFormat="1" ht="165" x14ac:dyDescent="0.25">
      <c r="A17" s="21" t="s">
        <v>14</v>
      </c>
      <c r="B17" s="21" t="s">
        <v>104</v>
      </c>
      <c r="C17" s="21" t="s">
        <v>80</v>
      </c>
      <c r="D17" s="22" t="s">
        <v>122</v>
      </c>
      <c r="E17" s="25" t="s">
        <v>13</v>
      </c>
      <c r="F17" s="26" t="s">
        <v>160</v>
      </c>
      <c r="G17" s="63">
        <f>780000-390000+200000</f>
        <v>590000</v>
      </c>
      <c r="H17" s="65"/>
      <c r="I17" s="62">
        <f t="shared" si="0"/>
        <v>590000</v>
      </c>
      <c r="J17" s="61">
        <f t="shared" si="1"/>
        <v>590000</v>
      </c>
    </row>
    <row r="18" spans="1:10" s="24" customFormat="1" ht="60" x14ac:dyDescent="0.25">
      <c r="A18" s="21" t="s">
        <v>6</v>
      </c>
      <c r="B18" s="21" t="s">
        <v>99</v>
      </c>
      <c r="C18" s="21" t="s">
        <v>73</v>
      </c>
      <c r="D18" s="22" t="s">
        <v>113</v>
      </c>
      <c r="E18" s="23" t="s">
        <v>197</v>
      </c>
      <c r="F18" s="26" t="s">
        <v>161</v>
      </c>
      <c r="G18" s="65">
        <v>116000</v>
      </c>
      <c r="H18" s="65"/>
      <c r="I18" s="62">
        <f t="shared" si="0"/>
        <v>116000</v>
      </c>
      <c r="J18" s="61">
        <f t="shared" si="1"/>
        <v>116000</v>
      </c>
    </row>
    <row r="19" spans="1:10" s="24" customFormat="1" ht="45" x14ac:dyDescent="0.25">
      <c r="A19" s="21" t="s">
        <v>7</v>
      </c>
      <c r="B19" s="21" t="s">
        <v>100</v>
      </c>
      <c r="C19" s="21" t="s">
        <v>74</v>
      </c>
      <c r="D19" s="22" t="s">
        <v>109</v>
      </c>
      <c r="E19" s="25" t="s">
        <v>15</v>
      </c>
      <c r="F19" s="26" t="s">
        <v>162</v>
      </c>
      <c r="G19" s="65">
        <v>20000</v>
      </c>
      <c r="H19" s="65"/>
      <c r="I19" s="62">
        <f t="shared" si="0"/>
        <v>20000</v>
      </c>
      <c r="J19" s="61">
        <f t="shared" si="1"/>
        <v>20000</v>
      </c>
    </row>
    <row r="20" spans="1:10" s="24" customFormat="1" ht="105" x14ac:dyDescent="0.25">
      <c r="A20" s="21" t="s">
        <v>17</v>
      </c>
      <c r="B20" s="21" t="s">
        <v>105</v>
      </c>
      <c r="C20" s="21" t="s">
        <v>76</v>
      </c>
      <c r="D20" s="22" t="s">
        <v>108</v>
      </c>
      <c r="E20" s="25" t="s">
        <v>16</v>
      </c>
      <c r="F20" s="26" t="s">
        <v>163</v>
      </c>
      <c r="G20" s="65">
        <v>300000</v>
      </c>
      <c r="H20" s="65"/>
      <c r="I20" s="62">
        <f t="shared" si="0"/>
        <v>300000</v>
      </c>
      <c r="J20" s="61">
        <f t="shared" si="1"/>
        <v>300000</v>
      </c>
    </row>
    <row r="21" spans="1:10" s="24" customFormat="1" ht="45" x14ac:dyDescent="0.25">
      <c r="A21" s="21" t="s">
        <v>7</v>
      </c>
      <c r="B21" s="21" t="s">
        <v>100</v>
      </c>
      <c r="C21" s="21" t="s">
        <v>74</v>
      </c>
      <c r="D21" s="22" t="s">
        <v>109</v>
      </c>
      <c r="E21" s="25" t="s">
        <v>18</v>
      </c>
      <c r="F21" s="26" t="s">
        <v>164</v>
      </c>
      <c r="G21" s="65">
        <v>40000</v>
      </c>
      <c r="H21" s="65"/>
      <c r="I21" s="62">
        <f t="shared" si="0"/>
        <v>40000</v>
      </c>
      <c r="J21" s="61">
        <f t="shared" si="1"/>
        <v>40000</v>
      </c>
    </row>
    <row r="22" spans="1:10" s="24" customFormat="1" ht="60" x14ac:dyDescent="0.25">
      <c r="A22" s="21" t="s">
        <v>20</v>
      </c>
      <c r="B22" s="21" t="s">
        <v>106</v>
      </c>
      <c r="C22" s="21" t="s">
        <v>85</v>
      </c>
      <c r="D22" s="22" t="s">
        <v>133</v>
      </c>
      <c r="E22" s="25" t="s">
        <v>19</v>
      </c>
      <c r="F22" s="26" t="s">
        <v>165</v>
      </c>
      <c r="G22" s="63">
        <f>120000-32000</f>
        <v>88000</v>
      </c>
      <c r="H22" s="65">
        <v>32000</v>
      </c>
      <c r="I22" s="62">
        <f t="shared" si="0"/>
        <v>120000</v>
      </c>
      <c r="J22" s="61">
        <f t="shared" si="1"/>
        <v>120000</v>
      </c>
    </row>
    <row r="23" spans="1:10" s="24" customFormat="1" ht="30" x14ac:dyDescent="0.25">
      <c r="A23" s="21" t="s">
        <v>7</v>
      </c>
      <c r="B23" s="21" t="s">
        <v>100</v>
      </c>
      <c r="C23" s="21" t="s">
        <v>74</v>
      </c>
      <c r="D23" s="22" t="s">
        <v>109</v>
      </c>
      <c r="E23" s="95" t="s">
        <v>21</v>
      </c>
      <c r="F23" s="85" t="s">
        <v>166</v>
      </c>
      <c r="G23" s="65">
        <v>15000</v>
      </c>
      <c r="H23" s="65"/>
      <c r="I23" s="62">
        <f t="shared" si="0"/>
        <v>15000</v>
      </c>
      <c r="J23" s="76">
        <f>I23+I24</f>
        <v>130000</v>
      </c>
    </row>
    <row r="24" spans="1:10" s="24" customFormat="1" ht="45" x14ac:dyDescent="0.25">
      <c r="A24" s="21" t="s">
        <v>6</v>
      </c>
      <c r="B24" s="21" t="s">
        <v>99</v>
      </c>
      <c r="C24" s="21" t="s">
        <v>73</v>
      </c>
      <c r="D24" s="22" t="s">
        <v>113</v>
      </c>
      <c r="E24" s="95"/>
      <c r="F24" s="86"/>
      <c r="G24" s="65">
        <v>115000</v>
      </c>
      <c r="H24" s="65"/>
      <c r="I24" s="62">
        <f t="shared" si="0"/>
        <v>115000</v>
      </c>
      <c r="J24" s="77"/>
    </row>
    <row r="25" spans="1:10" s="24" customFormat="1" ht="105" x14ac:dyDescent="0.25">
      <c r="A25" s="21" t="s">
        <v>17</v>
      </c>
      <c r="B25" s="21" t="s">
        <v>105</v>
      </c>
      <c r="C25" s="21" t="s">
        <v>76</v>
      </c>
      <c r="D25" s="22" t="s">
        <v>108</v>
      </c>
      <c r="E25" s="25" t="s">
        <v>22</v>
      </c>
      <c r="F25" s="26" t="s">
        <v>167</v>
      </c>
      <c r="G25" s="65">
        <v>115000</v>
      </c>
      <c r="H25" s="65">
        <v>100000</v>
      </c>
      <c r="I25" s="62">
        <f t="shared" si="0"/>
        <v>215000</v>
      </c>
      <c r="J25" s="61">
        <f t="shared" si="1"/>
        <v>215000</v>
      </c>
    </row>
    <row r="26" spans="1:10" s="24" customFormat="1" ht="45" x14ac:dyDescent="0.25">
      <c r="A26" s="21" t="s">
        <v>7</v>
      </c>
      <c r="B26" s="21" t="s">
        <v>100</v>
      </c>
      <c r="C26" s="21" t="s">
        <v>74</v>
      </c>
      <c r="D26" s="22" t="s">
        <v>109</v>
      </c>
      <c r="E26" s="25" t="s">
        <v>23</v>
      </c>
      <c r="F26" s="26" t="s">
        <v>168</v>
      </c>
      <c r="G26" s="65">
        <v>50000</v>
      </c>
      <c r="H26" s="65"/>
      <c r="I26" s="62">
        <f t="shared" si="0"/>
        <v>50000</v>
      </c>
      <c r="J26" s="61">
        <f t="shared" si="1"/>
        <v>50000</v>
      </c>
    </row>
    <row r="27" spans="1:10" s="24" customFormat="1" ht="165" x14ac:dyDescent="0.25">
      <c r="A27" s="21" t="s">
        <v>14</v>
      </c>
      <c r="B27" s="21" t="s">
        <v>104</v>
      </c>
      <c r="C27" s="21" t="s">
        <v>80</v>
      </c>
      <c r="D27" s="22" t="s">
        <v>122</v>
      </c>
      <c r="E27" s="25" t="s">
        <v>24</v>
      </c>
      <c r="F27" s="26" t="s">
        <v>169</v>
      </c>
      <c r="G27" s="64">
        <v>450000</v>
      </c>
      <c r="H27" s="65"/>
      <c r="I27" s="62">
        <f t="shared" si="0"/>
        <v>450000</v>
      </c>
      <c r="J27" s="61">
        <f t="shared" si="1"/>
        <v>450000</v>
      </c>
    </row>
    <row r="28" spans="1:10" s="24" customFormat="1" ht="45" customHeight="1" x14ac:dyDescent="0.25">
      <c r="A28" s="21" t="s">
        <v>26</v>
      </c>
      <c r="B28" s="21" t="s">
        <v>107</v>
      </c>
      <c r="C28" s="22" t="s">
        <v>75</v>
      </c>
      <c r="D28" s="22" t="s">
        <v>121</v>
      </c>
      <c r="E28" s="88" t="s">
        <v>25</v>
      </c>
      <c r="F28" s="85" t="s">
        <v>170</v>
      </c>
      <c r="G28" s="64">
        <v>450000</v>
      </c>
      <c r="H28" s="64">
        <v>144000</v>
      </c>
      <c r="I28" s="62">
        <f t="shared" si="0"/>
        <v>594000</v>
      </c>
      <c r="J28" s="76">
        <f>I28+I29</f>
        <v>844000</v>
      </c>
    </row>
    <row r="29" spans="1:10" s="24" customFormat="1" ht="45" x14ac:dyDescent="0.25">
      <c r="A29" s="48" t="s">
        <v>204</v>
      </c>
      <c r="B29" s="48" t="s">
        <v>205</v>
      </c>
      <c r="C29" s="49" t="s">
        <v>75</v>
      </c>
      <c r="D29" s="50" t="s">
        <v>206</v>
      </c>
      <c r="E29" s="89"/>
      <c r="F29" s="86"/>
      <c r="G29" s="64"/>
      <c r="H29" s="64">
        <v>250000</v>
      </c>
      <c r="I29" s="62">
        <f>G29+H29</f>
        <v>250000</v>
      </c>
      <c r="J29" s="77"/>
    </row>
    <row r="30" spans="1:10" s="24" customFormat="1" ht="60" x14ac:dyDescent="0.25">
      <c r="A30" s="21" t="s">
        <v>6</v>
      </c>
      <c r="B30" s="21" t="s">
        <v>99</v>
      </c>
      <c r="C30" s="21" t="s">
        <v>73</v>
      </c>
      <c r="D30" s="22" t="s">
        <v>113</v>
      </c>
      <c r="E30" s="25" t="s">
        <v>27</v>
      </c>
      <c r="F30" s="26" t="s">
        <v>171</v>
      </c>
      <c r="G30" s="65">
        <v>50000</v>
      </c>
      <c r="H30" s="65"/>
      <c r="I30" s="62">
        <f t="shared" si="0"/>
        <v>50000</v>
      </c>
      <c r="J30" s="61">
        <f t="shared" si="1"/>
        <v>50000</v>
      </c>
    </row>
    <row r="31" spans="1:10" s="24" customFormat="1" ht="45" x14ac:dyDescent="0.25">
      <c r="A31" s="22" t="s">
        <v>29</v>
      </c>
      <c r="B31" s="22" t="s">
        <v>115</v>
      </c>
      <c r="C31" s="27" t="s">
        <v>79</v>
      </c>
      <c r="D31" s="27" t="s">
        <v>114</v>
      </c>
      <c r="E31" s="95" t="s">
        <v>28</v>
      </c>
      <c r="F31" s="85" t="s">
        <v>172</v>
      </c>
      <c r="G31" s="63">
        <f>198000-17700-30000</f>
        <v>150300</v>
      </c>
      <c r="H31" s="65"/>
      <c r="I31" s="62">
        <f t="shared" si="0"/>
        <v>150300</v>
      </c>
      <c r="J31" s="96">
        <f>I31+I32</f>
        <v>211000</v>
      </c>
    </row>
    <row r="32" spans="1:10" s="24" customFormat="1" ht="45" x14ac:dyDescent="0.25">
      <c r="A32" s="22" t="s">
        <v>30</v>
      </c>
      <c r="B32" s="22" t="s">
        <v>116</v>
      </c>
      <c r="C32" s="21" t="s">
        <v>79</v>
      </c>
      <c r="D32" s="22" t="s">
        <v>117</v>
      </c>
      <c r="E32" s="95"/>
      <c r="F32" s="86"/>
      <c r="G32" s="65">
        <f>64000-3300</f>
        <v>60700</v>
      </c>
      <c r="H32" s="65"/>
      <c r="I32" s="62">
        <f t="shared" si="0"/>
        <v>60700</v>
      </c>
      <c r="J32" s="96"/>
    </row>
    <row r="33" spans="1:11" s="24" customFormat="1" ht="75" x14ac:dyDescent="0.25">
      <c r="A33" s="21" t="s">
        <v>12</v>
      </c>
      <c r="B33" s="21" t="s">
        <v>103</v>
      </c>
      <c r="C33" s="21" t="s">
        <v>75</v>
      </c>
      <c r="D33" s="22" t="s">
        <v>120</v>
      </c>
      <c r="E33" s="25" t="s">
        <v>31</v>
      </c>
      <c r="F33" s="26" t="s">
        <v>173</v>
      </c>
      <c r="G33" s="65">
        <v>650000</v>
      </c>
      <c r="H33" s="65"/>
      <c r="I33" s="62">
        <f t="shared" si="0"/>
        <v>650000</v>
      </c>
      <c r="J33" s="61">
        <f t="shared" si="1"/>
        <v>650000</v>
      </c>
    </row>
    <row r="34" spans="1:11" s="24" customFormat="1" ht="45" x14ac:dyDescent="0.25">
      <c r="A34" s="21" t="s">
        <v>33</v>
      </c>
      <c r="B34" s="21" t="s">
        <v>131</v>
      </c>
      <c r="C34" s="21" t="s">
        <v>84</v>
      </c>
      <c r="D34" s="22" t="s">
        <v>132</v>
      </c>
      <c r="E34" s="25" t="s">
        <v>32</v>
      </c>
      <c r="F34" s="26" t="s">
        <v>174</v>
      </c>
      <c r="G34" s="63">
        <v>50000</v>
      </c>
      <c r="H34" s="65"/>
      <c r="I34" s="62">
        <f t="shared" si="0"/>
        <v>50000</v>
      </c>
      <c r="J34" s="61">
        <f t="shared" si="1"/>
        <v>50000</v>
      </c>
    </row>
    <row r="35" spans="1:11" s="28" customFormat="1" ht="105" x14ac:dyDescent="0.25">
      <c r="A35" s="21" t="s">
        <v>17</v>
      </c>
      <c r="B35" s="21" t="s">
        <v>105</v>
      </c>
      <c r="C35" s="21" t="s">
        <v>76</v>
      </c>
      <c r="D35" s="22" t="s">
        <v>108</v>
      </c>
      <c r="E35" s="95" t="s">
        <v>34</v>
      </c>
      <c r="F35" s="85" t="s">
        <v>175</v>
      </c>
      <c r="G35" s="65">
        <v>700</v>
      </c>
      <c r="H35" s="65"/>
      <c r="I35" s="62">
        <f t="shared" si="0"/>
        <v>700</v>
      </c>
      <c r="J35" s="96">
        <f>I35+I36</f>
        <v>99700</v>
      </c>
      <c r="K35" s="24"/>
    </row>
    <row r="36" spans="1:11" s="28" customFormat="1" ht="45" x14ac:dyDescent="0.25">
      <c r="A36" s="21" t="s">
        <v>35</v>
      </c>
      <c r="B36" s="21" t="s">
        <v>111</v>
      </c>
      <c r="C36" s="21" t="s">
        <v>78</v>
      </c>
      <c r="D36" s="22" t="s">
        <v>112</v>
      </c>
      <c r="E36" s="95"/>
      <c r="F36" s="86"/>
      <c r="G36" s="65">
        <v>69000</v>
      </c>
      <c r="H36" s="64">
        <v>30000</v>
      </c>
      <c r="I36" s="62">
        <f t="shared" si="0"/>
        <v>99000</v>
      </c>
      <c r="J36" s="96"/>
      <c r="K36" s="24"/>
    </row>
    <row r="37" spans="1:11" s="24" customFormat="1" ht="45" x14ac:dyDescent="0.25">
      <c r="A37" s="21" t="s">
        <v>7</v>
      </c>
      <c r="B37" s="21" t="s">
        <v>100</v>
      </c>
      <c r="C37" s="21" t="s">
        <v>74</v>
      </c>
      <c r="D37" s="22" t="s">
        <v>109</v>
      </c>
      <c r="E37" s="25" t="s">
        <v>36</v>
      </c>
      <c r="F37" s="26" t="s">
        <v>176</v>
      </c>
      <c r="G37" s="65">
        <v>10000</v>
      </c>
      <c r="H37" s="65"/>
      <c r="I37" s="62">
        <f t="shared" si="0"/>
        <v>10000</v>
      </c>
      <c r="J37" s="61">
        <f t="shared" si="1"/>
        <v>10000</v>
      </c>
    </row>
    <row r="38" spans="1:11" s="24" customFormat="1" ht="60" x14ac:dyDescent="0.25">
      <c r="A38" s="21" t="s">
        <v>38</v>
      </c>
      <c r="B38" s="21" t="s">
        <v>118</v>
      </c>
      <c r="C38" s="21" t="s">
        <v>75</v>
      </c>
      <c r="D38" s="22" t="s">
        <v>119</v>
      </c>
      <c r="E38" s="25" t="s">
        <v>37</v>
      </c>
      <c r="F38" s="25" t="s">
        <v>193</v>
      </c>
      <c r="G38" s="63">
        <f>200000-100000</f>
        <v>100000</v>
      </c>
      <c r="H38" s="65"/>
      <c r="I38" s="62">
        <f t="shared" si="0"/>
        <v>100000</v>
      </c>
      <c r="J38" s="61">
        <f t="shared" si="1"/>
        <v>100000</v>
      </c>
    </row>
    <row r="39" spans="1:11" s="24" customFormat="1" ht="45" x14ac:dyDescent="0.25">
      <c r="A39" s="21" t="s">
        <v>40</v>
      </c>
      <c r="B39" s="21" t="s">
        <v>125</v>
      </c>
      <c r="C39" s="21" t="s">
        <v>81</v>
      </c>
      <c r="D39" s="22" t="s">
        <v>208</v>
      </c>
      <c r="E39" s="25" t="s">
        <v>39</v>
      </c>
      <c r="F39" s="26" t="s">
        <v>177</v>
      </c>
      <c r="G39" s="63">
        <f>25000-25000</f>
        <v>0</v>
      </c>
      <c r="H39" s="65"/>
      <c r="I39" s="62">
        <f t="shared" si="0"/>
        <v>0</v>
      </c>
      <c r="J39" s="61">
        <f t="shared" si="1"/>
        <v>0</v>
      </c>
    </row>
    <row r="40" spans="1:11" s="24" customFormat="1" ht="75" x14ac:dyDescent="0.25">
      <c r="A40" s="21" t="s">
        <v>42</v>
      </c>
      <c r="B40" s="21" t="s">
        <v>126</v>
      </c>
      <c r="C40" s="21" t="s">
        <v>81</v>
      </c>
      <c r="D40" s="22" t="s">
        <v>127</v>
      </c>
      <c r="E40" s="25" t="s">
        <v>41</v>
      </c>
      <c r="F40" s="26" t="s">
        <v>178</v>
      </c>
      <c r="G40" s="65"/>
      <c r="H40" s="63">
        <f>710000+58581</f>
        <v>768581</v>
      </c>
      <c r="I40" s="62">
        <f t="shared" si="0"/>
        <v>768581</v>
      </c>
      <c r="J40" s="61">
        <f t="shared" si="1"/>
        <v>768581</v>
      </c>
    </row>
    <row r="41" spans="1:11" s="24" customFormat="1" ht="45" x14ac:dyDescent="0.25">
      <c r="A41" s="21" t="s">
        <v>44</v>
      </c>
      <c r="B41" s="21" t="s">
        <v>123</v>
      </c>
      <c r="C41" s="21" t="s">
        <v>80</v>
      </c>
      <c r="D41" s="22" t="s">
        <v>124</v>
      </c>
      <c r="E41" s="25" t="s">
        <v>43</v>
      </c>
      <c r="F41" s="26" t="s">
        <v>179</v>
      </c>
      <c r="G41" s="63">
        <f>50000-50000</f>
        <v>0</v>
      </c>
      <c r="H41" s="65"/>
      <c r="I41" s="62">
        <f t="shared" si="0"/>
        <v>0</v>
      </c>
      <c r="J41" s="61">
        <f t="shared" si="1"/>
        <v>0</v>
      </c>
    </row>
    <row r="42" spans="1:11" s="24" customFormat="1" ht="45" x14ac:dyDescent="0.25">
      <c r="A42" s="21" t="s">
        <v>46</v>
      </c>
      <c r="B42" s="21" t="s">
        <v>128</v>
      </c>
      <c r="C42" s="21" t="s">
        <v>82</v>
      </c>
      <c r="D42" s="22" t="s">
        <v>129</v>
      </c>
      <c r="E42" s="25" t="s">
        <v>45</v>
      </c>
      <c r="F42" s="26" t="s">
        <v>180</v>
      </c>
      <c r="G42" s="63">
        <f>200000-20000</f>
        <v>180000</v>
      </c>
      <c r="H42" s="65"/>
      <c r="I42" s="62">
        <f t="shared" si="0"/>
        <v>180000</v>
      </c>
      <c r="J42" s="61">
        <f t="shared" si="1"/>
        <v>180000</v>
      </c>
    </row>
    <row r="43" spans="1:11" s="24" customFormat="1" ht="45" x14ac:dyDescent="0.25">
      <c r="A43" s="21" t="s">
        <v>7</v>
      </c>
      <c r="B43" s="21" t="s">
        <v>100</v>
      </c>
      <c r="C43" s="21" t="s">
        <v>74</v>
      </c>
      <c r="D43" s="22" t="s">
        <v>109</v>
      </c>
      <c r="E43" s="25" t="s">
        <v>47</v>
      </c>
      <c r="F43" s="26" t="s">
        <v>181</v>
      </c>
      <c r="G43" s="65">
        <v>25000</v>
      </c>
      <c r="H43" s="65"/>
      <c r="I43" s="62">
        <f t="shared" si="0"/>
        <v>25000</v>
      </c>
      <c r="J43" s="61">
        <f t="shared" si="1"/>
        <v>25000</v>
      </c>
    </row>
    <row r="44" spans="1:11" s="24" customFormat="1" ht="45" x14ac:dyDescent="0.25">
      <c r="A44" s="21" t="s">
        <v>49</v>
      </c>
      <c r="B44" s="21" t="s">
        <v>130</v>
      </c>
      <c r="C44" s="21" t="s">
        <v>83</v>
      </c>
      <c r="D44" s="22" t="s">
        <v>209</v>
      </c>
      <c r="E44" s="25" t="s">
        <v>48</v>
      </c>
      <c r="F44" s="25" t="s">
        <v>182</v>
      </c>
      <c r="G44" s="63">
        <v>2489800</v>
      </c>
      <c r="H44" s="65"/>
      <c r="I44" s="62">
        <f t="shared" si="0"/>
        <v>2489800</v>
      </c>
      <c r="J44" s="61">
        <f t="shared" si="1"/>
        <v>2489800</v>
      </c>
    </row>
    <row r="45" spans="1:11" s="24" customFormat="1" ht="45" x14ac:dyDescent="0.25">
      <c r="A45" s="21" t="s">
        <v>7</v>
      </c>
      <c r="B45" s="21" t="s">
        <v>100</v>
      </c>
      <c r="C45" s="21" t="s">
        <v>74</v>
      </c>
      <c r="D45" s="22" t="s">
        <v>109</v>
      </c>
      <c r="E45" s="25" t="s">
        <v>192</v>
      </c>
      <c r="F45" s="25" t="s">
        <v>194</v>
      </c>
      <c r="G45" s="65">
        <f>500000-500000</f>
        <v>0</v>
      </c>
      <c r="H45" s="65"/>
      <c r="I45" s="62">
        <f t="shared" si="0"/>
        <v>0</v>
      </c>
      <c r="J45" s="61">
        <f t="shared" si="1"/>
        <v>0</v>
      </c>
    </row>
    <row r="46" spans="1:11" s="24" customFormat="1" ht="60" x14ac:dyDescent="0.25">
      <c r="A46" s="21" t="s">
        <v>96</v>
      </c>
      <c r="B46" s="21" t="s">
        <v>134</v>
      </c>
      <c r="C46" s="21" t="s">
        <v>97</v>
      </c>
      <c r="D46" s="22" t="s">
        <v>135</v>
      </c>
      <c r="E46" s="25" t="s">
        <v>95</v>
      </c>
      <c r="F46" s="25" t="s">
        <v>183</v>
      </c>
      <c r="G46" s="65">
        <v>248500</v>
      </c>
      <c r="H46" s="65">
        <v>101500</v>
      </c>
      <c r="I46" s="62">
        <f t="shared" si="0"/>
        <v>350000</v>
      </c>
      <c r="J46" s="61">
        <f t="shared" si="1"/>
        <v>350000</v>
      </c>
    </row>
    <row r="47" spans="1:11" s="24" customFormat="1" ht="45" x14ac:dyDescent="0.25">
      <c r="A47" s="21" t="s">
        <v>7</v>
      </c>
      <c r="B47" s="21" t="s">
        <v>100</v>
      </c>
      <c r="C47" s="21" t="s">
        <v>74</v>
      </c>
      <c r="D47" s="22" t="s">
        <v>109</v>
      </c>
      <c r="E47" s="25" t="s">
        <v>145</v>
      </c>
      <c r="F47" s="25" t="s">
        <v>184</v>
      </c>
      <c r="G47" s="65">
        <f>750000-560000-190000</f>
        <v>0</v>
      </c>
      <c r="H47" s="65"/>
      <c r="I47" s="62">
        <f t="shared" ref="I47:I49" si="3">G47+H47</f>
        <v>0</v>
      </c>
      <c r="J47" s="61">
        <f t="shared" ref="J47:J49" si="4">I47</f>
        <v>0</v>
      </c>
    </row>
    <row r="48" spans="1:11" s="24" customFormat="1" ht="45" x14ac:dyDescent="0.25">
      <c r="A48" s="21" t="s">
        <v>147</v>
      </c>
      <c r="B48" s="21" t="s">
        <v>148</v>
      </c>
      <c r="C48" s="21" t="s">
        <v>149</v>
      </c>
      <c r="D48" s="22" t="s">
        <v>150</v>
      </c>
      <c r="E48" s="25" t="s">
        <v>16</v>
      </c>
      <c r="F48" s="25" t="s">
        <v>163</v>
      </c>
      <c r="G48" s="65">
        <v>50000</v>
      </c>
      <c r="H48" s="65"/>
      <c r="I48" s="62">
        <f t="shared" si="3"/>
        <v>50000</v>
      </c>
      <c r="J48" s="61">
        <f t="shared" si="4"/>
        <v>50000</v>
      </c>
    </row>
    <row r="49" spans="1:22" s="24" customFormat="1" ht="45" x14ac:dyDescent="0.25">
      <c r="A49" s="21" t="s">
        <v>35</v>
      </c>
      <c r="B49" s="21" t="s">
        <v>111</v>
      </c>
      <c r="C49" s="21" t="s">
        <v>78</v>
      </c>
      <c r="D49" s="22" t="s">
        <v>112</v>
      </c>
      <c r="E49" s="43" t="s">
        <v>199</v>
      </c>
      <c r="F49" s="43" t="s">
        <v>200</v>
      </c>
      <c r="G49" s="65">
        <f>294000-125000</f>
        <v>169000</v>
      </c>
      <c r="H49" s="65"/>
      <c r="I49" s="62">
        <f t="shared" si="3"/>
        <v>169000</v>
      </c>
      <c r="J49" s="61">
        <f t="shared" si="4"/>
        <v>169000</v>
      </c>
    </row>
    <row r="50" spans="1:22" s="32" customFormat="1" x14ac:dyDescent="0.25">
      <c r="A50" s="29"/>
      <c r="B50" s="29"/>
      <c r="C50" s="29"/>
      <c r="D50" s="30"/>
      <c r="E50" s="31" t="s">
        <v>50</v>
      </c>
      <c r="F50" s="31"/>
      <c r="G50" s="66">
        <f>SUM(G10:G49)</f>
        <v>12946200</v>
      </c>
      <c r="H50" s="66">
        <f t="shared" ref="H50:J50" si="5">SUM(H10:H49)</f>
        <v>1426081</v>
      </c>
      <c r="I50" s="66">
        <f t="shared" si="5"/>
        <v>14372281</v>
      </c>
      <c r="J50" s="66">
        <f t="shared" si="5"/>
        <v>14372281</v>
      </c>
    </row>
    <row r="51" spans="1:22" s="34" customFormat="1" x14ac:dyDescent="0.25">
      <c r="A51" s="90" t="s">
        <v>91</v>
      </c>
      <c r="B51" s="90"/>
      <c r="C51" s="90"/>
      <c r="D51" s="90"/>
      <c r="E51" s="90"/>
      <c r="F51" s="90"/>
      <c r="G51" s="91"/>
      <c r="H51" s="91"/>
      <c r="I51" s="91"/>
      <c r="J51" s="91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1:22" s="24" customFormat="1" ht="75" x14ac:dyDescent="0.25">
      <c r="A52" s="35" t="s">
        <v>52</v>
      </c>
      <c r="B52" s="35" t="s">
        <v>77</v>
      </c>
      <c r="C52" s="35" t="s">
        <v>88</v>
      </c>
      <c r="D52" s="27" t="s">
        <v>210</v>
      </c>
      <c r="E52" s="97" t="s">
        <v>51</v>
      </c>
      <c r="F52" s="85" t="s">
        <v>185</v>
      </c>
      <c r="G52" s="68">
        <f>107300-2440</f>
        <v>104860</v>
      </c>
      <c r="H52" s="65"/>
      <c r="I52" s="62">
        <f>G52+H52</f>
        <v>104860</v>
      </c>
      <c r="J52" s="96">
        <f>I52+I53+I54</f>
        <v>216260</v>
      </c>
    </row>
    <row r="53" spans="1:22" s="24" customFormat="1" ht="30" x14ac:dyDescent="0.25">
      <c r="A53" s="35" t="s">
        <v>53</v>
      </c>
      <c r="B53" s="35" t="s">
        <v>140</v>
      </c>
      <c r="C53" s="35" t="s">
        <v>90</v>
      </c>
      <c r="D53" s="27" t="s">
        <v>141</v>
      </c>
      <c r="E53" s="97"/>
      <c r="F53" s="87"/>
      <c r="G53" s="68">
        <v>99400</v>
      </c>
      <c r="H53" s="65"/>
      <c r="I53" s="62">
        <f t="shared" ref="I53:I61" si="6">G53+H53</f>
        <v>99400</v>
      </c>
      <c r="J53" s="98"/>
    </row>
    <row r="54" spans="1:22" s="24" customFormat="1" ht="90" x14ac:dyDescent="0.25">
      <c r="A54" s="21" t="s">
        <v>54</v>
      </c>
      <c r="B54" s="21" t="s">
        <v>138</v>
      </c>
      <c r="C54" s="21" t="s">
        <v>89</v>
      </c>
      <c r="D54" s="22" t="s">
        <v>139</v>
      </c>
      <c r="E54" s="97"/>
      <c r="F54" s="86"/>
      <c r="G54" s="65">
        <v>12000</v>
      </c>
      <c r="H54" s="65"/>
      <c r="I54" s="62">
        <f t="shared" si="6"/>
        <v>12000</v>
      </c>
      <c r="J54" s="98"/>
    </row>
    <row r="55" spans="1:22" s="24" customFormat="1" ht="45" x14ac:dyDescent="0.25">
      <c r="A55" s="35" t="s">
        <v>53</v>
      </c>
      <c r="B55" s="35" t="s">
        <v>140</v>
      </c>
      <c r="C55" s="35" t="s">
        <v>90</v>
      </c>
      <c r="D55" s="27" t="s">
        <v>141</v>
      </c>
      <c r="E55" s="23" t="s">
        <v>55</v>
      </c>
      <c r="F55" s="26" t="s">
        <v>186</v>
      </c>
      <c r="G55" s="68">
        <v>9050</v>
      </c>
      <c r="H55" s="65"/>
      <c r="I55" s="62">
        <f t="shared" si="6"/>
        <v>9050</v>
      </c>
      <c r="J55" s="51">
        <f>I55</f>
        <v>9050</v>
      </c>
    </row>
    <row r="56" spans="1:22" s="24" customFormat="1" ht="75" x14ac:dyDescent="0.25">
      <c r="A56" s="21" t="s">
        <v>52</v>
      </c>
      <c r="B56" s="21" t="s">
        <v>77</v>
      </c>
      <c r="C56" s="21" t="s">
        <v>88</v>
      </c>
      <c r="D56" s="27" t="s">
        <v>210</v>
      </c>
      <c r="E56" s="25" t="s">
        <v>56</v>
      </c>
      <c r="F56" s="26" t="s">
        <v>187</v>
      </c>
      <c r="G56" s="65">
        <v>378000</v>
      </c>
      <c r="H56" s="65"/>
      <c r="I56" s="62">
        <f t="shared" si="6"/>
        <v>378000</v>
      </c>
      <c r="J56" s="61">
        <f t="shared" ref="J56:J59" si="7">I56</f>
        <v>378000</v>
      </c>
    </row>
    <row r="57" spans="1:22" s="24" customFormat="1" ht="75" x14ac:dyDescent="0.25">
      <c r="A57" s="21" t="s">
        <v>52</v>
      </c>
      <c r="B57" s="21" t="s">
        <v>77</v>
      </c>
      <c r="C57" s="21" t="s">
        <v>88</v>
      </c>
      <c r="D57" s="27" t="s">
        <v>210</v>
      </c>
      <c r="E57" s="25" t="s">
        <v>57</v>
      </c>
      <c r="F57" s="26" t="s">
        <v>188</v>
      </c>
      <c r="G57" s="65">
        <f>1454600-230575-422330-34400</f>
        <v>767295</v>
      </c>
      <c r="H57" s="65">
        <v>742628.44</v>
      </c>
      <c r="I57" s="62">
        <f>G57+H57</f>
        <v>1509923.44</v>
      </c>
      <c r="J57" s="61">
        <f t="shared" si="7"/>
        <v>1509923.44</v>
      </c>
    </row>
    <row r="58" spans="1:22" s="24" customFormat="1" ht="45" x14ac:dyDescent="0.25">
      <c r="A58" s="21" t="s">
        <v>59</v>
      </c>
      <c r="B58" s="21" t="s">
        <v>136</v>
      </c>
      <c r="C58" s="21" t="s">
        <v>87</v>
      </c>
      <c r="D58" s="22" t="s">
        <v>137</v>
      </c>
      <c r="E58" s="25" t="s">
        <v>58</v>
      </c>
      <c r="F58" s="26" t="s">
        <v>189</v>
      </c>
      <c r="G58" s="65">
        <v>2000000</v>
      </c>
      <c r="H58" s="65">
        <v>625231.80000000005</v>
      </c>
      <c r="I58" s="62">
        <f t="shared" si="6"/>
        <v>2625231.7999999998</v>
      </c>
      <c r="J58" s="61">
        <f t="shared" si="7"/>
        <v>2625231.7999999998</v>
      </c>
    </row>
    <row r="59" spans="1:22" s="24" customFormat="1" ht="75" x14ac:dyDescent="0.25">
      <c r="A59" s="21" t="s">
        <v>52</v>
      </c>
      <c r="B59" s="21" t="s">
        <v>77</v>
      </c>
      <c r="C59" s="21" t="s">
        <v>88</v>
      </c>
      <c r="D59" s="27" t="s">
        <v>210</v>
      </c>
      <c r="E59" s="25" t="s">
        <v>60</v>
      </c>
      <c r="F59" s="26" t="s">
        <v>190</v>
      </c>
      <c r="G59" s="65">
        <f>103800-35960</f>
        <v>67840</v>
      </c>
      <c r="H59" s="65"/>
      <c r="I59" s="62">
        <f t="shared" si="6"/>
        <v>67840</v>
      </c>
      <c r="J59" s="61">
        <f t="shared" si="7"/>
        <v>67840</v>
      </c>
    </row>
    <row r="60" spans="1:22" s="24" customFormat="1" ht="60" x14ac:dyDescent="0.25">
      <c r="A60" s="21" t="s">
        <v>62</v>
      </c>
      <c r="B60" s="21" t="s">
        <v>73</v>
      </c>
      <c r="C60" s="21" t="s">
        <v>89</v>
      </c>
      <c r="D60" s="22" t="s">
        <v>211</v>
      </c>
      <c r="E60" s="95" t="s">
        <v>61</v>
      </c>
      <c r="F60" s="85" t="s">
        <v>191</v>
      </c>
      <c r="G60" s="65">
        <v>30200</v>
      </c>
      <c r="H60" s="65"/>
      <c r="I60" s="62">
        <f t="shared" si="6"/>
        <v>30200</v>
      </c>
      <c r="J60" s="99">
        <f>I60+I61</f>
        <v>82200</v>
      </c>
    </row>
    <row r="61" spans="1:22" s="24" customFormat="1" ht="30" x14ac:dyDescent="0.25">
      <c r="A61" s="21" t="s">
        <v>53</v>
      </c>
      <c r="B61" s="35" t="s">
        <v>140</v>
      </c>
      <c r="C61" s="21" t="s">
        <v>90</v>
      </c>
      <c r="D61" s="27" t="s">
        <v>141</v>
      </c>
      <c r="E61" s="95"/>
      <c r="F61" s="86"/>
      <c r="G61" s="65">
        <v>52000</v>
      </c>
      <c r="H61" s="65"/>
      <c r="I61" s="62">
        <f t="shared" si="6"/>
        <v>52000</v>
      </c>
      <c r="J61" s="100"/>
    </row>
    <row r="62" spans="1:22" s="32" customFormat="1" x14ac:dyDescent="0.25">
      <c r="A62" s="29"/>
      <c r="B62" s="29"/>
      <c r="C62" s="29"/>
      <c r="D62" s="30"/>
      <c r="E62" s="31" t="s">
        <v>63</v>
      </c>
      <c r="F62" s="31"/>
      <c r="G62" s="66">
        <f>SUM(G52:G61)</f>
        <v>3520645</v>
      </c>
      <c r="H62" s="66">
        <f t="shared" ref="H62:J62" si="8">SUM(H52:H61)</f>
        <v>1367860.24</v>
      </c>
      <c r="I62" s="66">
        <f t="shared" si="8"/>
        <v>4888505.24</v>
      </c>
      <c r="J62" s="52">
        <f t="shared" si="8"/>
        <v>4888505.24</v>
      </c>
    </row>
    <row r="63" spans="1:22" s="36" customFormat="1" x14ac:dyDescent="0.25">
      <c r="A63" s="90" t="s">
        <v>92</v>
      </c>
      <c r="B63" s="90"/>
      <c r="C63" s="90"/>
      <c r="D63" s="90"/>
      <c r="E63" s="90"/>
      <c r="F63" s="90"/>
      <c r="G63" s="90"/>
      <c r="H63" s="90"/>
      <c r="I63" s="90"/>
      <c r="J63" s="94"/>
    </row>
    <row r="64" spans="1:22" s="24" customFormat="1" ht="45" x14ac:dyDescent="0.25">
      <c r="A64" s="21" t="s">
        <v>65</v>
      </c>
      <c r="B64" s="21" t="s">
        <v>142</v>
      </c>
      <c r="C64" s="21" t="s">
        <v>93</v>
      </c>
      <c r="D64" s="22" t="s">
        <v>143</v>
      </c>
      <c r="E64" s="26" t="s">
        <v>64</v>
      </c>
      <c r="F64" s="26" t="s">
        <v>152</v>
      </c>
      <c r="G64" s="75">
        <f>643500-150000</f>
        <v>493500</v>
      </c>
      <c r="H64" s="75"/>
      <c r="I64" s="62">
        <f>G64+H64</f>
        <v>493500</v>
      </c>
      <c r="J64" s="53">
        <f>H64+I64</f>
        <v>493500</v>
      </c>
    </row>
    <row r="65" spans="1:10" s="24" customFormat="1" ht="45" x14ac:dyDescent="0.25">
      <c r="A65" s="21" t="s">
        <v>65</v>
      </c>
      <c r="B65" s="21" t="s">
        <v>142</v>
      </c>
      <c r="C65" s="21" t="s">
        <v>93</v>
      </c>
      <c r="D65" s="22" t="s">
        <v>143</v>
      </c>
      <c r="E65" s="26" t="s">
        <v>66</v>
      </c>
      <c r="F65" s="26" t="s">
        <v>153</v>
      </c>
      <c r="G65" s="75">
        <f>166500</f>
        <v>166500</v>
      </c>
      <c r="H65" s="75"/>
      <c r="I65" s="62">
        <f>G65+H65</f>
        <v>166500</v>
      </c>
      <c r="J65" s="53">
        <f>H65+I65</f>
        <v>166500</v>
      </c>
    </row>
    <row r="66" spans="1:10" s="32" customFormat="1" x14ac:dyDescent="0.25">
      <c r="A66" s="29"/>
      <c r="B66" s="29"/>
      <c r="C66" s="29"/>
      <c r="D66" s="30"/>
      <c r="E66" s="31" t="s">
        <v>67</v>
      </c>
      <c r="F66" s="31"/>
      <c r="G66" s="66">
        <f>G64+G65</f>
        <v>660000</v>
      </c>
      <c r="H66" s="66">
        <f t="shared" ref="H66:J66" si="9">H64+H65</f>
        <v>0</v>
      </c>
      <c r="I66" s="66">
        <f t="shared" si="9"/>
        <v>660000</v>
      </c>
      <c r="J66" s="52">
        <f t="shared" si="9"/>
        <v>660000</v>
      </c>
    </row>
    <row r="67" spans="1:10" s="24" customFormat="1" x14ac:dyDescent="0.25">
      <c r="A67" s="37"/>
      <c r="B67" s="37"/>
      <c r="C67" s="37"/>
      <c r="D67" s="38"/>
      <c r="E67" s="39" t="s">
        <v>68</v>
      </c>
      <c r="F67" s="39"/>
      <c r="G67" s="74">
        <f>G66+G62+G50</f>
        <v>17126845</v>
      </c>
      <c r="H67" s="74">
        <f t="shared" ref="H67:I67" si="10">H66+H62+H50</f>
        <v>2793941.24</v>
      </c>
      <c r="I67" s="74">
        <f t="shared" si="10"/>
        <v>19920786.240000002</v>
      </c>
      <c r="J67" s="54">
        <f>J66+J62+J50</f>
        <v>19920786.240000002</v>
      </c>
    </row>
    <row r="68" spans="1:10" s="24" customFormat="1" x14ac:dyDescent="0.25">
      <c r="A68" s="40"/>
      <c r="B68" s="40"/>
      <c r="C68" s="40"/>
      <c r="D68" s="41"/>
      <c r="E68" s="42"/>
      <c r="F68" s="42"/>
      <c r="G68" s="56"/>
      <c r="H68" s="56"/>
      <c r="I68" s="56"/>
      <c r="J68" s="56"/>
    </row>
    <row r="69" spans="1:10" s="18" customFormat="1" x14ac:dyDescent="0.25">
      <c r="A69" s="44"/>
      <c r="B69" s="44"/>
      <c r="C69" s="44"/>
      <c r="D69" s="45"/>
      <c r="E69" s="46"/>
      <c r="F69" s="46"/>
      <c r="G69" s="67"/>
      <c r="H69" s="67"/>
      <c r="I69" s="67"/>
      <c r="J69" s="67"/>
    </row>
    <row r="70" spans="1:10" s="73" customFormat="1" ht="18.75" x14ac:dyDescent="0.25">
      <c r="A70" s="69"/>
      <c r="B70" s="69"/>
      <c r="C70" s="69"/>
      <c r="D70" s="70" t="s">
        <v>212</v>
      </c>
      <c r="E70" s="71"/>
      <c r="F70" s="71" t="s">
        <v>213</v>
      </c>
      <c r="G70" s="72"/>
      <c r="H70" s="72"/>
      <c r="I70" s="72"/>
      <c r="J70" s="72"/>
    </row>
  </sheetData>
  <autoFilter ref="A9:V67"/>
  <mergeCells count="27">
    <mergeCell ref="A63:J63"/>
    <mergeCell ref="E60:E61"/>
    <mergeCell ref="E23:E24"/>
    <mergeCell ref="E31:E32"/>
    <mergeCell ref="J31:J32"/>
    <mergeCell ref="E35:E36"/>
    <mergeCell ref="J35:J36"/>
    <mergeCell ref="E52:E54"/>
    <mergeCell ref="J52:J54"/>
    <mergeCell ref="J60:J61"/>
    <mergeCell ref="J23:J24"/>
    <mergeCell ref="F23:F24"/>
    <mergeCell ref="F31:F32"/>
    <mergeCell ref="F35:F36"/>
    <mergeCell ref="F52:F54"/>
    <mergeCell ref="F60:F61"/>
    <mergeCell ref="E28:E29"/>
    <mergeCell ref="F28:F29"/>
    <mergeCell ref="A51:J51"/>
    <mergeCell ref="J28:J29"/>
    <mergeCell ref="A5:J5"/>
    <mergeCell ref="G1:J1"/>
    <mergeCell ref="G2:J2"/>
    <mergeCell ref="G3:J3"/>
    <mergeCell ref="A8:J8"/>
    <mergeCell ref="E13:E14"/>
    <mergeCell ref="J13:J14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verticalDpi="0" r:id="rId1"/>
  <rowBreaks count="2" manualBreakCount="2">
    <brk id="50" max="9" man="1"/>
    <brk id="62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2020-07-09T12:24:06Z</cp:lastPrinted>
  <dcterms:created xsi:type="dcterms:W3CDTF">2019-12-13T14:48:10Z</dcterms:created>
  <dcterms:modified xsi:type="dcterms:W3CDTF">2020-09-15T11:28:50Z</dcterms:modified>
</cp:coreProperties>
</file>