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AD35B9D0-E0FF-4EEF-8672-C20895FEB5BE}" xr6:coauthVersionLast="34" xr6:coauthVersionMax="34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адміністрація " sheetId="5" r:id="rId1"/>
    <sheet name="адміністрація  (6)" sheetId="23" r:id="rId2"/>
    <sheet name="Лист1" sheetId="8" r:id="rId3"/>
    <sheet name="Лист2" sheetId="9" r:id="rId4"/>
    <sheet name="Лист3" sheetId="10" r:id="rId5"/>
  </sheets>
  <definedNames>
    <definedName name="_xlnm.Print_Area" localSheetId="1">'адміністрація  (6)'!$A$1:$N$25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3" l="1"/>
  <c r="F17" i="23"/>
  <c r="F18" i="23"/>
  <c r="I18" i="23" s="1"/>
  <c r="F19" i="23"/>
  <c r="I19" i="23" s="1"/>
  <c r="F16" i="23"/>
  <c r="I16" i="23" s="1"/>
  <c r="G18" i="23" l="1"/>
  <c r="J19" i="23"/>
  <c r="J18" i="23"/>
  <c r="H18" i="23"/>
  <c r="J16" i="23"/>
  <c r="J20" i="23" s="1"/>
  <c r="H16" i="23"/>
  <c r="G16" i="23"/>
  <c r="G20" i="23" s="1"/>
  <c r="G19" i="23"/>
  <c r="H19" i="23"/>
  <c r="G17" i="23"/>
  <c r="J17" i="23"/>
  <c r="H17" i="23"/>
  <c r="F20" i="23"/>
  <c r="C20" i="23"/>
  <c r="K18" i="23" l="1"/>
  <c r="K19" i="23"/>
  <c r="L19" i="23"/>
  <c r="K16" i="23"/>
  <c r="L16" i="23" s="1"/>
  <c r="K17" i="23"/>
  <c r="L17" i="23" s="1"/>
  <c r="L18" i="23"/>
  <c r="H20" i="23"/>
  <c r="G18" i="5"/>
  <c r="M18" i="5" s="1"/>
  <c r="N18" i="5" s="1"/>
  <c r="M19" i="5"/>
  <c r="M20" i="5"/>
  <c r="M21" i="5"/>
  <c r="N21" i="5" s="1"/>
  <c r="M22" i="5"/>
  <c r="N22" i="5" s="1"/>
  <c r="M23" i="5"/>
  <c r="N23" i="5" s="1"/>
  <c r="L20" i="23" l="1"/>
  <c r="K20" i="23"/>
  <c r="N20" i="5"/>
  <c r="K26" i="5"/>
  <c r="J26" i="5"/>
  <c r="I26" i="5"/>
  <c r="H26" i="5"/>
  <c r="G26" i="5"/>
  <c r="F26" i="5"/>
  <c r="D26" i="5"/>
  <c r="C26" i="5"/>
  <c r="M25" i="5"/>
  <c r="N25" i="5" s="1"/>
  <c r="M24" i="5"/>
  <c r="N24" i="5" s="1"/>
  <c r="N19" i="5"/>
  <c r="N26" i="5" l="1"/>
  <c r="M26" i="5"/>
  <c r="L26" i="5"/>
</calcChain>
</file>

<file path=xl/sharedStrings.xml><?xml version="1.0" encoding="utf-8"?>
<sst xmlns="http://schemas.openxmlformats.org/spreadsheetml/2006/main" count="47" uniqueCount="32">
  <si>
    <t>№</t>
  </si>
  <si>
    <t xml:space="preserve">Назва структурного підрозділу та посади  </t>
  </si>
  <si>
    <t xml:space="preserve">Кількільсть штатних посад  </t>
  </si>
  <si>
    <t xml:space="preserve">Посадовий оклад </t>
  </si>
  <si>
    <t xml:space="preserve">Розряд </t>
  </si>
  <si>
    <t>Доплати (грн.)</t>
  </si>
  <si>
    <t>Надбавки (грн.)</t>
  </si>
  <si>
    <t>Фонд заробітної плати на місяць (грн.)</t>
  </si>
  <si>
    <t>Фонд заробітної плати на рік (грн.)</t>
  </si>
  <si>
    <t xml:space="preserve">Головний бухгалтер </t>
  </si>
  <si>
    <t xml:space="preserve">Всього </t>
  </si>
  <si>
    <t>ТИПОВИЙ ШТАТНИЙ РОЗПИС</t>
  </si>
  <si>
    <t xml:space="preserve">Начальник відділу освіти </t>
  </si>
  <si>
    <t>Заступник начальника – головний спеціаліст</t>
  </si>
  <si>
    <t>Провідний спеціаліст</t>
  </si>
  <si>
    <t xml:space="preserve">за ранг </t>
  </si>
  <si>
    <t xml:space="preserve">Затверджено </t>
  </si>
  <si>
    <t>Наказ Міністерства фінансів України від 28.01.2002  №57</t>
  </si>
  <si>
    <t xml:space="preserve">Ю.М.Мишкін </t>
  </si>
  <si>
    <t>Л.В.Кожедуб</t>
  </si>
  <si>
    <t>за вислугу років</t>
  </si>
  <si>
    <t>Керівництво та управління Відділу освіти Менської міської ради  (КФК 0611161)  на 01.01.2018 року</t>
  </si>
  <si>
    <t>Затверджую штат у кількості 3,0 штатних од иниць з місячним фондом заробітної плати 13365,50 грн.</t>
  </si>
  <si>
    <t>Оклад згідно штатного розп.</t>
  </si>
  <si>
    <t>Престижність</t>
  </si>
  <si>
    <t>Стажеві</t>
  </si>
  <si>
    <t>Завідувач метод кабінету</t>
  </si>
  <si>
    <t>Методист</t>
  </si>
  <si>
    <t>За звання, керівн метод обєдн</t>
  </si>
  <si>
    <t>Cкладність і напруженість</t>
  </si>
  <si>
    <t>Додаток 1 до рішення сесії Менської міської ради  №___ від "__"________2020р.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</si>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</sst>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justify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1"/>
  <sheetViews>
    <sheetView topLeftCell="A13" workbookViewId="0">
      <selection activeCell="I6" sqref="I6"/>
    </sheetView>
  </sheetViews>
  <sheetFormatPr defaultColWidth="9.140625" defaultRowHeight="15" x14ac:dyDescent="0.25"/>
  <cols>
    <col min="1" max="1" width="9.140625" style="1"/>
    <col min="2" max="2" width="32.140625" style="1" customWidth="1"/>
    <col min="3" max="3" width="11.42578125" style="1" customWidth="1"/>
    <col min="4" max="4" width="11.28515625" style="1" customWidth="1"/>
    <col min="5" max="11" width="9.140625" style="1"/>
    <col min="12" max="12" width="11.5703125" style="1" customWidth="1"/>
    <col min="13" max="13" width="13.42578125" style="1" customWidth="1"/>
    <col min="14" max="14" width="12.85546875" style="1" customWidth="1"/>
    <col min="15" max="16384" width="9.140625" style="1"/>
  </cols>
  <sheetData>
    <row r="2" spans="1:20" ht="13.9" customHeight="1" x14ac:dyDescent="0.25">
      <c r="A2" s="9"/>
      <c r="B2" s="9"/>
      <c r="C2" s="9"/>
      <c r="D2" s="9"/>
      <c r="E2" s="9"/>
      <c r="F2" s="9"/>
      <c r="G2" s="9"/>
      <c r="H2" s="9"/>
      <c r="I2" s="23" t="s">
        <v>16</v>
      </c>
      <c r="J2" s="23"/>
      <c r="K2" s="23"/>
      <c r="L2" s="23"/>
      <c r="M2" s="23"/>
      <c r="N2" s="9"/>
      <c r="O2" s="9"/>
      <c r="P2" s="9"/>
      <c r="Q2" s="9"/>
      <c r="R2" s="9"/>
      <c r="S2" s="9"/>
      <c r="T2" s="9"/>
    </row>
    <row r="3" spans="1:20" x14ac:dyDescent="0.25">
      <c r="A3" s="9"/>
      <c r="B3" s="9"/>
      <c r="C3" s="9"/>
      <c r="D3" s="9"/>
      <c r="E3" s="9"/>
      <c r="F3" s="9"/>
      <c r="G3" s="9"/>
      <c r="H3" s="9"/>
      <c r="I3" s="23" t="s">
        <v>17</v>
      </c>
      <c r="J3" s="23"/>
      <c r="K3" s="23"/>
      <c r="L3" s="23"/>
      <c r="M3" s="23"/>
      <c r="N3" s="23"/>
      <c r="O3" s="9"/>
      <c r="P3" s="9"/>
      <c r="Q3" s="9"/>
      <c r="R3" s="9"/>
      <c r="S3" s="9"/>
      <c r="T3" s="9"/>
    </row>
    <row r="4" spans="1:20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31.9" customHeight="1" x14ac:dyDescent="0.25">
      <c r="A5" s="9"/>
      <c r="B5" s="9"/>
      <c r="C5" s="9"/>
      <c r="D5" s="9"/>
      <c r="E5" s="9"/>
      <c r="F5" s="9"/>
      <c r="G5" s="9"/>
      <c r="H5" s="9"/>
      <c r="I5" s="27" t="s">
        <v>22</v>
      </c>
      <c r="J5" s="27"/>
      <c r="K5" s="27"/>
      <c r="L5" s="27"/>
      <c r="M5" s="27"/>
      <c r="N5" s="27"/>
      <c r="O5" s="9"/>
      <c r="P5" s="9"/>
      <c r="Q5" s="9"/>
      <c r="R5" s="9"/>
      <c r="S5" s="9"/>
      <c r="T5" s="9"/>
    </row>
    <row r="6" spans="1:20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0" x14ac:dyDescent="0.25">
      <c r="A7" s="9"/>
      <c r="B7" s="9"/>
      <c r="C7" s="9"/>
      <c r="D7" s="9"/>
      <c r="E7" s="9"/>
      <c r="F7" s="9"/>
      <c r="G7" s="9"/>
      <c r="H7" s="9"/>
      <c r="I7" s="23" t="s">
        <v>12</v>
      </c>
      <c r="J7" s="23"/>
      <c r="K7" s="23"/>
      <c r="L7" s="9"/>
      <c r="M7" s="9"/>
      <c r="N7" s="9" t="s">
        <v>18</v>
      </c>
      <c r="O7" s="9"/>
      <c r="P7" s="9"/>
      <c r="Q7" s="9"/>
      <c r="R7" s="9"/>
      <c r="S7" s="9"/>
      <c r="T7" s="9"/>
    </row>
    <row r="8" spans="1:20" ht="13.9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33.6" customHeight="1" x14ac:dyDescent="0.25">
      <c r="A9" s="9"/>
      <c r="B9" s="8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.6" customHeight="1" x14ac:dyDescent="0.25">
      <c r="A10" s="9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75" x14ac:dyDescent="0.25">
      <c r="A11" s="28" t="s">
        <v>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6" spans="1:20" x14ac:dyDescent="0.25">
      <c r="A16" s="21" t="s">
        <v>0</v>
      </c>
      <c r="B16" s="21" t="s">
        <v>1</v>
      </c>
      <c r="C16" s="21" t="s">
        <v>2</v>
      </c>
      <c r="D16" s="21" t="s">
        <v>3</v>
      </c>
      <c r="E16" s="21" t="s">
        <v>4</v>
      </c>
      <c r="F16" s="24" t="s">
        <v>6</v>
      </c>
      <c r="G16" s="25"/>
      <c r="H16" s="26"/>
      <c r="I16" s="24" t="s">
        <v>5</v>
      </c>
      <c r="J16" s="25"/>
      <c r="K16" s="25"/>
      <c r="L16" s="26"/>
      <c r="M16" s="21" t="s">
        <v>7</v>
      </c>
      <c r="N16" s="21" t="s">
        <v>8</v>
      </c>
    </row>
    <row r="17" spans="1:14" ht="45" x14ac:dyDescent="0.25">
      <c r="A17" s="22"/>
      <c r="B17" s="22"/>
      <c r="C17" s="22"/>
      <c r="D17" s="22"/>
      <c r="E17" s="22"/>
      <c r="F17" s="11" t="s">
        <v>15</v>
      </c>
      <c r="G17" s="11" t="s">
        <v>20</v>
      </c>
      <c r="H17" s="11"/>
      <c r="I17" s="3"/>
      <c r="J17" s="3"/>
      <c r="K17" s="3"/>
      <c r="L17" s="3"/>
      <c r="M17" s="22"/>
      <c r="N17" s="22"/>
    </row>
    <row r="18" spans="1:14" ht="15.75" x14ac:dyDescent="0.25">
      <c r="A18" s="11">
        <v>1</v>
      </c>
      <c r="B18" s="6" t="s">
        <v>12</v>
      </c>
      <c r="C18" s="7">
        <v>1</v>
      </c>
      <c r="D18" s="15">
        <v>4600</v>
      </c>
      <c r="E18" s="5"/>
      <c r="F18" s="5">
        <v>110</v>
      </c>
      <c r="G18" s="5">
        <f>(D18+F18)*0.25</f>
        <v>1177.5</v>
      </c>
      <c r="H18" s="11"/>
      <c r="I18" s="11"/>
      <c r="J18" s="11"/>
      <c r="K18" s="11"/>
      <c r="L18" s="5"/>
      <c r="M18" s="5">
        <f>D18+F18+G18</f>
        <v>5887.5</v>
      </c>
      <c r="N18" s="5">
        <f>M18*12</f>
        <v>70650</v>
      </c>
    </row>
    <row r="19" spans="1:14" ht="31.5" x14ac:dyDescent="0.25">
      <c r="A19" s="2">
        <v>2</v>
      </c>
      <c r="B19" s="6" t="s">
        <v>13</v>
      </c>
      <c r="C19" s="7">
        <v>1</v>
      </c>
      <c r="D19" s="15">
        <v>4278</v>
      </c>
      <c r="E19" s="5"/>
      <c r="F19" s="5"/>
      <c r="G19" s="5"/>
      <c r="H19" s="2"/>
      <c r="I19" s="2"/>
      <c r="J19" s="2"/>
      <c r="K19" s="2"/>
      <c r="L19" s="5"/>
      <c r="M19" s="5">
        <f t="shared" ref="M19:M20" si="0">D19+F19+G19</f>
        <v>4278</v>
      </c>
      <c r="N19" s="5">
        <f t="shared" ref="N19:N25" si="1">M19*12</f>
        <v>51336</v>
      </c>
    </row>
    <row r="20" spans="1:14" ht="15.75" x14ac:dyDescent="0.25">
      <c r="A20" s="2">
        <v>3</v>
      </c>
      <c r="B20" s="6" t="s">
        <v>14</v>
      </c>
      <c r="C20" s="7">
        <v>1</v>
      </c>
      <c r="D20" s="15">
        <v>3200</v>
      </c>
      <c r="E20" s="5"/>
      <c r="F20" s="5"/>
      <c r="G20" s="5"/>
      <c r="H20" s="2"/>
      <c r="I20" s="2"/>
      <c r="J20" s="2"/>
      <c r="K20" s="2"/>
      <c r="L20" s="5"/>
      <c r="M20" s="5">
        <f t="shared" si="0"/>
        <v>3200</v>
      </c>
      <c r="N20" s="5">
        <f t="shared" si="1"/>
        <v>38400</v>
      </c>
    </row>
    <row r="21" spans="1:14" x14ac:dyDescent="0.25">
      <c r="A21" s="2">
        <v>4</v>
      </c>
      <c r="B21" s="4"/>
      <c r="C21" s="2"/>
      <c r="D21" s="5"/>
      <c r="E21" s="5"/>
      <c r="F21" s="5"/>
      <c r="G21" s="5"/>
      <c r="H21" s="2"/>
      <c r="I21" s="2"/>
      <c r="J21" s="2"/>
      <c r="K21" s="2"/>
      <c r="L21" s="5"/>
      <c r="M21" s="5">
        <f t="shared" ref="M21:M23" si="2">D21+F21</f>
        <v>0</v>
      </c>
      <c r="N21" s="5">
        <f t="shared" si="1"/>
        <v>0</v>
      </c>
    </row>
    <row r="22" spans="1:14" x14ac:dyDescent="0.25">
      <c r="A22" s="2">
        <v>5</v>
      </c>
      <c r="B22" s="4"/>
      <c r="C22" s="2"/>
      <c r="D22" s="5"/>
      <c r="E22" s="5"/>
      <c r="F22" s="5"/>
      <c r="G22" s="5"/>
      <c r="H22" s="2"/>
      <c r="I22" s="2"/>
      <c r="J22" s="2"/>
      <c r="K22" s="2"/>
      <c r="L22" s="5"/>
      <c r="M22" s="5">
        <f t="shared" si="2"/>
        <v>0</v>
      </c>
      <c r="N22" s="5">
        <f t="shared" si="1"/>
        <v>0</v>
      </c>
    </row>
    <row r="23" spans="1:14" x14ac:dyDescent="0.25">
      <c r="A23" s="2">
        <v>6</v>
      </c>
      <c r="B23" s="4"/>
      <c r="C23" s="2"/>
      <c r="D23" s="5"/>
      <c r="E23" s="5"/>
      <c r="F23" s="5"/>
      <c r="G23" s="5"/>
      <c r="H23" s="2"/>
      <c r="I23" s="2"/>
      <c r="J23" s="2"/>
      <c r="K23" s="2"/>
      <c r="L23" s="5"/>
      <c r="M23" s="5">
        <f t="shared" si="2"/>
        <v>0</v>
      </c>
      <c r="N23" s="5">
        <f t="shared" si="1"/>
        <v>0</v>
      </c>
    </row>
    <row r="24" spans="1:14" x14ac:dyDescent="0.25">
      <c r="A24" s="2">
        <v>7</v>
      </c>
      <c r="B24" s="4"/>
      <c r="C24" s="2"/>
      <c r="D24" s="5"/>
      <c r="E24" s="5"/>
      <c r="F24" s="5"/>
      <c r="G24" s="5"/>
      <c r="H24" s="2"/>
      <c r="I24" s="2"/>
      <c r="J24" s="2"/>
      <c r="K24" s="2"/>
      <c r="L24" s="5"/>
      <c r="M24" s="5">
        <f t="shared" ref="M24:M25" si="3">(D24+L24)*C24</f>
        <v>0</v>
      </c>
      <c r="N24" s="5">
        <f t="shared" si="1"/>
        <v>0</v>
      </c>
    </row>
    <row r="25" spans="1:14" x14ac:dyDescent="0.25">
      <c r="A25" s="2">
        <v>8</v>
      </c>
      <c r="B25" s="4"/>
      <c r="C25" s="2"/>
      <c r="D25" s="5"/>
      <c r="E25" s="5"/>
      <c r="F25" s="5"/>
      <c r="G25" s="5"/>
      <c r="H25" s="2"/>
      <c r="I25" s="2"/>
      <c r="J25" s="2"/>
      <c r="K25" s="2"/>
      <c r="L25" s="5"/>
      <c r="M25" s="5">
        <f t="shared" si="3"/>
        <v>0</v>
      </c>
      <c r="N25" s="5">
        <f t="shared" si="1"/>
        <v>0</v>
      </c>
    </row>
    <row r="26" spans="1:14" x14ac:dyDescent="0.25">
      <c r="A26" s="2"/>
      <c r="B26" s="2" t="s">
        <v>10</v>
      </c>
      <c r="C26" s="2">
        <f>SUM(C18:C25)</f>
        <v>3</v>
      </c>
      <c r="D26" s="5">
        <f t="shared" ref="D26:M26" si="4">SUM(D18:D25)</f>
        <v>12078</v>
      </c>
      <c r="E26" s="5"/>
      <c r="F26" s="5">
        <f t="shared" si="4"/>
        <v>110</v>
      </c>
      <c r="G26" s="5">
        <f t="shared" si="4"/>
        <v>1177.5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5">
        <f t="shared" si="4"/>
        <v>0</v>
      </c>
      <c r="M26" s="5">
        <f t="shared" si="4"/>
        <v>13365.5</v>
      </c>
      <c r="N26" s="5">
        <f>SUM(N18:N25)</f>
        <v>160386</v>
      </c>
    </row>
    <row r="29" spans="1:14" x14ac:dyDescent="0.25">
      <c r="B29" s="10" t="s">
        <v>12</v>
      </c>
      <c r="C29" s="9"/>
      <c r="D29" s="9"/>
      <c r="E29" s="23" t="s">
        <v>18</v>
      </c>
      <c r="F29" s="23"/>
    </row>
    <row r="30" spans="1:14" x14ac:dyDescent="0.25">
      <c r="B30" s="9"/>
      <c r="C30" s="9"/>
      <c r="D30" s="9"/>
      <c r="E30" s="9"/>
      <c r="F30" s="9"/>
    </row>
    <row r="31" spans="1:14" x14ac:dyDescent="0.25">
      <c r="B31" s="10" t="s">
        <v>9</v>
      </c>
      <c r="C31" s="9"/>
      <c r="D31" s="9"/>
      <c r="E31" s="23" t="s">
        <v>19</v>
      </c>
      <c r="F31" s="23"/>
    </row>
  </sheetData>
  <mergeCells count="16">
    <mergeCell ref="I2:M2"/>
    <mergeCell ref="I3:N3"/>
    <mergeCell ref="I5:N5"/>
    <mergeCell ref="I7:K7"/>
    <mergeCell ref="A11:T11"/>
    <mergeCell ref="E29:F29"/>
    <mergeCell ref="E31:F31"/>
    <mergeCell ref="I16:L16"/>
    <mergeCell ref="M16:M17"/>
    <mergeCell ref="N16:N17"/>
    <mergeCell ref="F16:H16"/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5"/>
  <sheetViews>
    <sheetView tabSelected="1" view="pageBreakPreview" zoomScaleSheetLayoutView="100" workbookViewId="0">
      <selection activeCell="L9" sqref="L9"/>
    </sheetView>
  </sheetViews>
  <sheetFormatPr defaultColWidth="9.140625" defaultRowHeight="15" x14ac:dyDescent="0.25"/>
  <cols>
    <col min="1" max="1" width="9.28515625" style="12" bestFit="1" customWidth="1"/>
    <col min="2" max="2" width="32.140625" style="12" customWidth="1"/>
    <col min="3" max="3" width="11.42578125" style="12" customWidth="1"/>
    <col min="4" max="4" width="11.28515625" style="12" customWidth="1"/>
    <col min="5" max="5" width="9.28515625" style="12" bestFit="1" customWidth="1"/>
    <col min="6" max="6" width="9.28515625" style="16" bestFit="1" customWidth="1"/>
    <col min="7" max="7" width="9.42578125" style="12" bestFit="1" customWidth="1"/>
    <col min="8" max="8" width="9.28515625" style="12" bestFit="1" customWidth="1"/>
    <col min="9" max="9" width="9.28515625" style="20" customWidth="1"/>
    <col min="10" max="10" width="9.28515625" style="12" bestFit="1" customWidth="1"/>
    <col min="11" max="11" width="13.42578125" style="12" customWidth="1"/>
    <col min="12" max="12" width="12.85546875" style="12" customWidth="1"/>
    <col min="13" max="16384" width="9.140625" style="12"/>
  </cols>
  <sheetData>
    <row r="2" spans="1:18" ht="13.9" customHeight="1" x14ac:dyDescent="0.25">
      <c r="G2" s="23" t="s">
        <v>30</v>
      </c>
      <c r="H2" s="23"/>
      <c r="I2" s="23"/>
      <c r="J2" s="23"/>
      <c r="K2" s="23"/>
      <c r="L2" s="23"/>
      <c r="M2" s="23"/>
    </row>
    <row r="3" spans="1:18" ht="15" customHeight="1" x14ac:dyDescent="0.25">
      <c r="G3" s="27" t="s">
        <v>31</v>
      </c>
      <c r="H3" s="27"/>
      <c r="I3" s="27"/>
      <c r="J3" s="27"/>
      <c r="K3" s="27"/>
      <c r="L3" s="27"/>
      <c r="M3" s="27"/>
      <c r="N3" s="16"/>
    </row>
    <row r="5" spans="1:18" ht="31.9" customHeight="1" x14ac:dyDescent="0.25">
      <c r="G5" s="27"/>
      <c r="H5" s="27"/>
      <c r="I5" s="27"/>
      <c r="J5" s="27"/>
      <c r="K5" s="27"/>
      <c r="L5" s="27"/>
      <c r="M5" s="27"/>
    </row>
    <row r="7" spans="1:18" x14ac:dyDescent="0.25">
      <c r="G7" s="23"/>
      <c r="H7" s="23"/>
      <c r="I7" s="23"/>
      <c r="J7" s="23"/>
      <c r="L7" s="23"/>
      <c r="M7" s="23"/>
    </row>
    <row r="8" spans="1:18" ht="13.9" customHeight="1" x14ac:dyDescent="0.25"/>
    <row r="9" spans="1:18" ht="33.6" customHeight="1" x14ac:dyDescent="0.25">
      <c r="A9" s="31"/>
      <c r="B9" s="32"/>
      <c r="C9" s="31"/>
      <c r="D9" s="33" t="s">
        <v>11</v>
      </c>
      <c r="E9" s="33"/>
      <c r="F9" s="33"/>
      <c r="G9" s="33"/>
      <c r="H9" s="33"/>
      <c r="I9" s="33"/>
      <c r="J9" s="33"/>
    </row>
    <row r="10" spans="1:18" ht="15.6" customHeight="1" x14ac:dyDescent="0.25">
      <c r="B10" s="8"/>
    </row>
    <row r="11" spans="1:18" ht="15.7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4" spans="1:18" ht="60" customHeight="1" x14ac:dyDescent="0.25">
      <c r="A14" s="21" t="s">
        <v>0</v>
      </c>
      <c r="B14" s="21" t="s">
        <v>1</v>
      </c>
      <c r="C14" s="21" t="s">
        <v>2</v>
      </c>
      <c r="D14" s="21" t="s">
        <v>3</v>
      </c>
      <c r="E14" s="21" t="s">
        <v>4</v>
      </c>
      <c r="F14" s="21" t="s">
        <v>23</v>
      </c>
      <c r="G14" s="24" t="s">
        <v>6</v>
      </c>
      <c r="H14" s="29"/>
      <c r="I14" s="29"/>
      <c r="J14" s="30"/>
      <c r="K14" s="21" t="s">
        <v>7</v>
      </c>
      <c r="L14" s="21" t="s">
        <v>8</v>
      </c>
    </row>
    <row r="15" spans="1:18" ht="75" x14ac:dyDescent="0.25">
      <c r="A15" s="22"/>
      <c r="B15" s="22"/>
      <c r="C15" s="22"/>
      <c r="D15" s="22"/>
      <c r="E15" s="22"/>
      <c r="F15" s="22"/>
      <c r="G15" s="14" t="s">
        <v>24</v>
      </c>
      <c r="H15" s="14" t="s">
        <v>29</v>
      </c>
      <c r="I15" s="14" t="s">
        <v>28</v>
      </c>
      <c r="J15" s="14" t="s">
        <v>25</v>
      </c>
      <c r="K15" s="22"/>
      <c r="L15" s="22"/>
    </row>
    <row r="16" spans="1:18" ht="15.75" x14ac:dyDescent="0.25">
      <c r="A16" s="7">
        <v>1</v>
      </c>
      <c r="B16" s="7" t="s">
        <v>26</v>
      </c>
      <c r="C16" s="7">
        <v>1</v>
      </c>
      <c r="D16" s="17">
        <v>5423</v>
      </c>
      <c r="E16" s="7">
        <v>15</v>
      </c>
      <c r="F16" s="17">
        <f>D16*1.1</f>
        <v>5965.3</v>
      </c>
      <c r="G16" s="15">
        <f>F16*0.2</f>
        <v>1193.0600000000002</v>
      </c>
      <c r="H16" s="15">
        <f>F16*0.4</f>
        <v>2386.1200000000003</v>
      </c>
      <c r="I16" s="15">
        <f>F16*0.1</f>
        <v>596.53000000000009</v>
      </c>
      <c r="J16" s="15">
        <f>F16*0.3</f>
        <v>1789.59</v>
      </c>
      <c r="K16" s="15">
        <f>J16+H16+G16+F16+I16</f>
        <v>11930.6</v>
      </c>
      <c r="L16" s="15">
        <f>K16*12</f>
        <v>143167.20000000001</v>
      </c>
    </row>
    <row r="17" spans="1:12" ht="15.75" customHeight="1" x14ac:dyDescent="0.25">
      <c r="A17" s="7">
        <v>2</v>
      </c>
      <c r="B17" s="7" t="s">
        <v>27</v>
      </c>
      <c r="C17" s="7">
        <v>1</v>
      </c>
      <c r="D17" s="17">
        <v>5087</v>
      </c>
      <c r="E17" s="17">
        <v>14</v>
      </c>
      <c r="F17" s="17">
        <f t="shared" ref="F17:F19" si="0">D17*1.1</f>
        <v>5595.7000000000007</v>
      </c>
      <c r="G17" s="15">
        <f t="shared" ref="G17:G19" si="1">F17*0.2</f>
        <v>1119.1400000000001</v>
      </c>
      <c r="H17" s="15">
        <f>F17*0.4</f>
        <v>2238.2800000000002</v>
      </c>
      <c r="I17" s="15">
        <f>F17*0.1</f>
        <v>559.57000000000005</v>
      </c>
      <c r="J17" s="15">
        <f>F17*0.3</f>
        <v>1678.7100000000003</v>
      </c>
      <c r="K17" s="15">
        <f>J17+H17+G17+F17+I17</f>
        <v>11191.400000000001</v>
      </c>
      <c r="L17" s="15">
        <f t="shared" ref="L17:L19" si="2">K17*12</f>
        <v>134296.80000000002</v>
      </c>
    </row>
    <row r="18" spans="1:12" ht="15.75" x14ac:dyDescent="0.25">
      <c r="A18" s="7">
        <v>3</v>
      </c>
      <c r="B18" s="7" t="s">
        <v>27</v>
      </c>
      <c r="C18" s="7">
        <v>1</v>
      </c>
      <c r="D18" s="17">
        <v>5087</v>
      </c>
      <c r="E18" s="7">
        <v>14</v>
      </c>
      <c r="F18" s="17">
        <f t="shared" si="0"/>
        <v>5595.7000000000007</v>
      </c>
      <c r="G18" s="15">
        <f>F18*0.2</f>
        <v>1119.1400000000001</v>
      </c>
      <c r="H18" s="15">
        <f>F18*0.4</f>
        <v>2238.2800000000002</v>
      </c>
      <c r="I18" s="15">
        <f>F18*0.1</f>
        <v>559.57000000000005</v>
      </c>
      <c r="J18" s="15">
        <f>F18*0.3</f>
        <v>1678.7100000000003</v>
      </c>
      <c r="K18" s="15">
        <f>J18+H18+G18+F18+I18</f>
        <v>11191.400000000001</v>
      </c>
      <c r="L18" s="15">
        <f t="shared" si="2"/>
        <v>134296.80000000002</v>
      </c>
    </row>
    <row r="19" spans="1:12" ht="15.75" x14ac:dyDescent="0.25">
      <c r="A19" s="7">
        <v>4</v>
      </c>
      <c r="B19" s="7" t="s">
        <v>27</v>
      </c>
      <c r="C19" s="7">
        <v>1</v>
      </c>
      <c r="D19" s="17">
        <v>4456</v>
      </c>
      <c r="E19" s="7">
        <v>12</v>
      </c>
      <c r="F19" s="17">
        <f t="shared" si="0"/>
        <v>4901.6000000000004</v>
      </c>
      <c r="G19" s="15">
        <f t="shared" si="1"/>
        <v>980.32000000000016</v>
      </c>
      <c r="H19" s="15">
        <f>F19*0.4</f>
        <v>1960.6400000000003</v>
      </c>
      <c r="I19" s="15">
        <f>F19*0.1</f>
        <v>490.16000000000008</v>
      </c>
      <c r="J19" s="15">
        <f>F19*0.1</f>
        <v>490.16000000000008</v>
      </c>
      <c r="K19" s="15">
        <f>J19+H19+G19+F19+I19</f>
        <v>8822.880000000001</v>
      </c>
      <c r="L19" s="15">
        <f t="shared" si="2"/>
        <v>105874.56000000001</v>
      </c>
    </row>
    <row r="20" spans="1:12" x14ac:dyDescent="0.25">
      <c r="A20" s="14"/>
      <c r="B20" s="18" t="s">
        <v>10</v>
      </c>
      <c r="C20" s="18">
        <f>SUM(C16:C19)</f>
        <v>4</v>
      </c>
      <c r="D20" s="18"/>
      <c r="E20" s="18"/>
      <c r="F20" s="18">
        <f t="shared" ref="F20:L20" si="3">SUM(F16:F19)</f>
        <v>22058.300000000003</v>
      </c>
      <c r="G20" s="18">
        <f t="shared" si="3"/>
        <v>4411.66</v>
      </c>
      <c r="H20" s="18">
        <f t="shared" si="3"/>
        <v>8823.32</v>
      </c>
      <c r="I20" s="18"/>
      <c r="J20" s="18">
        <f t="shared" si="3"/>
        <v>5637.17</v>
      </c>
      <c r="K20" s="19">
        <f t="shared" si="3"/>
        <v>43136.28</v>
      </c>
      <c r="L20" s="19">
        <f t="shared" si="3"/>
        <v>517635.36000000004</v>
      </c>
    </row>
    <row r="23" spans="1:12" x14ac:dyDescent="0.25">
      <c r="B23" s="13"/>
      <c r="E23" s="23"/>
      <c r="F23" s="23"/>
      <c r="G23" s="23"/>
    </row>
    <row r="25" spans="1:12" x14ac:dyDescent="0.25">
      <c r="B25" s="13"/>
      <c r="E25" s="23"/>
      <c r="F25" s="23"/>
      <c r="G25" s="23"/>
    </row>
  </sheetData>
  <mergeCells count="18">
    <mergeCell ref="E25:G25"/>
    <mergeCell ref="A11:R11"/>
    <mergeCell ref="A14:A15"/>
    <mergeCell ref="B14:B15"/>
    <mergeCell ref="C14:C15"/>
    <mergeCell ref="D14:D15"/>
    <mergeCell ref="E14:E15"/>
    <mergeCell ref="G14:J14"/>
    <mergeCell ref="K14:K15"/>
    <mergeCell ref="L14:L15"/>
    <mergeCell ref="E23:G23"/>
    <mergeCell ref="G2:M2"/>
    <mergeCell ref="G3:M3"/>
    <mergeCell ref="G5:M5"/>
    <mergeCell ref="F14:F15"/>
    <mergeCell ref="G7:J7"/>
    <mergeCell ref="L7:M7"/>
    <mergeCell ref="D9:J9"/>
  </mergeCells>
  <pageMargins left="0.70866141732283472" right="0.19685039370078741" top="0.74803149606299213" bottom="0.43307086614173229" header="0.31496062992125984" footer="0.31496062992125984"/>
  <pageSetup paperSize="9" scale="83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</vt:i4>
      </vt:variant>
    </vt:vector>
  </HeadingPairs>
  <TitlesOfParts>
    <vt:vector size="6" baseType="lpstr">
      <vt:lpstr>адміністрація </vt:lpstr>
      <vt:lpstr>адміністрація  (6)</vt:lpstr>
      <vt:lpstr>Лист1</vt:lpstr>
      <vt:lpstr>Лист2</vt:lpstr>
      <vt:lpstr>Лист3</vt:lpstr>
      <vt:lpstr>'адміністрація  (6)'!Область_друку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Usher</cp:lastModifiedBy>
  <cp:lastPrinted>2020-01-29T08:11:04Z</cp:lastPrinted>
  <dcterms:created xsi:type="dcterms:W3CDTF">2017-11-14T07:27:50Z</dcterms:created>
  <dcterms:modified xsi:type="dcterms:W3CDTF">2020-08-18T09:40:09Z</dcterms:modified>
</cp:coreProperties>
</file>