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1" i="1"/>
  <c r="F70" i="1"/>
  <c r="G70" i="1" s="1"/>
  <c r="G68" i="1"/>
  <c r="G67" i="1"/>
  <c r="F66" i="1"/>
  <c r="G66" i="1" s="1"/>
  <c r="C74" i="1"/>
  <c r="D74" i="1"/>
  <c r="E74" i="1"/>
  <c r="F74" i="1"/>
  <c r="G74" i="1" s="1"/>
  <c r="G105" i="1"/>
  <c r="G106" i="1"/>
  <c r="G109" i="1"/>
  <c r="G110" i="1"/>
  <c r="F104" i="1"/>
  <c r="F103" i="1" s="1"/>
  <c r="G103" i="1" s="1"/>
  <c r="F108" i="1"/>
  <c r="F107" i="1" s="1"/>
  <c r="G107" i="1" s="1"/>
  <c r="H74" i="1" l="1"/>
  <c r="J74" i="1"/>
  <c r="G108" i="1"/>
  <c r="G104" i="1"/>
  <c r="F65" i="1"/>
  <c r="G65" i="1" s="1"/>
  <c r="F69" i="1"/>
  <c r="G69" i="1" s="1"/>
  <c r="I74" i="1"/>
  <c r="I100" i="1" l="1"/>
  <c r="I101" i="1"/>
  <c r="H100" i="1"/>
  <c r="H101" i="1"/>
  <c r="G100" i="1"/>
  <c r="G101" i="1"/>
  <c r="I63" i="1"/>
  <c r="G63" i="1"/>
  <c r="J75" i="1"/>
  <c r="J78" i="1"/>
  <c r="J79" i="1"/>
  <c r="J80" i="1"/>
  <c r="J82" i="1"/>
  <c r="J83" i="1"/>
  <c r="J85" i="1"/>
  <c r="J86" i="1"/>
  <c r="J87" i="1"/>
  <c r="J89" i="1"/>
  <c r="J94" i="1"/>
  <c r="I75" i="1"/>
  <c r="I76" i="1"/>
  <c r="I78" i="1"/>
  <c r="I79" i="1"/>
  <c r="I80" i="1"/>
  <c r="I82" i="1"/>
  <c r="I83" i="1"/>
  <c r="I85" i="1"/>
  <c r="I86" i="1"/>
  <c r="I87" i="1"/>
  <c r="I89" i="1"/>
  <c r="I90" i="1"/>
  <c r="I92" i="1"/>
  <c r="I93" i="1"/>
  <c r="I94" i="1"/>
  <c r="I96" i="1"/>
  <c r="I97" i="1"/>
  <c r="H76" i="1"/>
  <c r="H78" i="1"/>
  <c r="H79" i="1"/>
  <c r="H80" i="1"/>
  <c r="H82" i="1"/>
  <c r="H83" i="1"/>
  <c r="H85" i="1"/>
  <c r="H86" i="1"/>
  <c r="H87" i="1"/>
  <c r="H89" i="1"/>
  <c r="H90" i="1"/>
  <c r="H92" i="1"/>
  <c r="H93" i="1"/>
  <c r="H94" i="1"/>
  <c r="H96" i="1"/>
  <c r="H97" i="1"/>
  <c r="G75" i="1"/>
  <c r="G76" i="1"/>
  <c r="G78" i="1"/>
  <c r="G79" i="1"/>
  <c r="G80" i="1"/>
  <c r="G82" i="1"/>
  <c r="G83" i="1"/>
  <c r="G85" i="1"/>
  <c r="G86" i="1"/>
  <c r="G87" i="1"/>
  <c r="G89" i="1"/>
  <c r="G90" i="1"/>
  <c r="G92" i="1"/>
  <c r="G93" i="1"/>
  <c r="G94" i="1"/>
  <c r="G96" i="1"/>
  <c r="G97" i="1"/>
  <c r="D95" i="1"/>
  <c r="E95" i="1"/>
  <c r="F95" i="1"/>
  <c r="C95" i="1"/>
  <c r="D91" i="1"/>
  <c r="E91" i="1"/>
  <c r="F91" i="1"/>
  <c r="C91" i="1"/>
  <c r="D88" i="1"/>
  <c r="E88" i="1"/>
  <c r="F88" i="1"/>
  <c r="C88" i="1"/>
  <c r="D84" i="1"/>
  <c r="E84" i="1"/>
  <c r="F84" i="1"/>
  <c r="C84" i="1"/>
  <c r="D81" i="1"/>
  <c r="E81" i="1"/>
  <c r="F81" i="1"/>
  <c r="C81" i="1"/>
  <c r="D77" i="1"/>
  <c r="E77" i="1"/>
  <c r="F77" i="1"/>
  <c r="C77" i="1"/>
  <c r="D98" i="1"/>
  <c r="E98" i="1"/>
  <c r="C98" i="1"/>
  <c r="J49" i="1"/>
  <c r="I49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1" i="1"/>
  <c r="J32" i="1"/>
  <c r="J33" i="1"/>
  <c r="J34" i="1"/>
  <c r="J35" i="1"/>
  <c r="J37" i="1"/>
  <c r="J38" i="1"/>
  <c r="J39" i="1"/>
  <c r="J42" i="1"/>
  <c r="J43" i="1"/>
  <c r="J45" i="1"/>
  <c r="J50" i="1"/>
  <c r="J51" i="1"/>
  <c r="J53" i="1"/>
  <c r="J56" i="1"/>
  <c r="J59" i="1"/>
  <c r="J60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1" i="1"/>
  <c r="I32" i="1"/>
  <c r="I33" i="1"/>
  <c r="I34" i="1"/>
  <c r="I35" i="1"/>
  <c r="I37" i="1"/>
  <c r="I38" i="1"/>
  <c r="I39" i="1"/>
  <c r="I41" i="1"/>
  <c r="I42" i="1"/>
  <c r="I43" i="1"/>
  <c r="I44" i="1"/>
  <c r="I45" i="1"/>
  <c r="I46" i="1"/>
  <c r="I48" i="1"/>
  <c r="I50" i="1"/>
  <c r="I51" i="1"/>
  <c r="I52" i="1"/>
  <c r="I53" i="1"/>
  <c r="I55" i="1"/>
  <c r="I56" i="1"/>
  <c r="I57" i="1"/>
  <c r="I59" i="1"/>
  <c r="I60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7" i="1"/>
  <c r="H38" i="1"/>
  <c r="H39" i="1"/>
  <c r="H41" i="1"/>
  <c r="H42" i="1"/>
  <c r="H43" i="1"/>
  <c r="H44" i="1"/>
  <c r="H45" i="1"/>
  <c r="H46" i="1"/>
  <c r="H48" i="1"/>
  <c r="H50" i="1"/>
  <c r="H51" i="1"/>
  <c r="H52" i="1"/>
  <c r="H53" i="1"/>
  <c r="H55" i="1"/>
  <c r="H56" i="1"/>
  <c r="H59" i="1"/>
  <c r="H60" i="1"/>
  <c r="G14" i="1"/>
  <c r="G15" i="1"/>
  <c r="G16" i="1"/>
  <c r="G18" i="1"/>
  <c r="G19" i="1"/>
  <c r="G20" i="1"/>
  <c r="G21" i="1"/>
  <c r="G22" i="1"/>
  <c r="G23" i="1"/>
  <c r="G24" i="1"/>
  <c r="G25" i="1"/>
  <c r="G27" i="1"/>
  <c r="G28" i="1"/>
  <c r="G29" i="1"/>
  <c r="G31" i="1"/>
  <c r="G32" i="1"/>
  <c r="G33" i="1"/>
  <c r="G34" i="1"/>
  <c r="G35" i="1"/>
  <c r="G37" i="1"/>
  <c r="G38" i="1"/>
  <c r="G39" i="1"/>
  <c r="G41" i="1"/>
  <c r="G42" i="1"/>
  <c r="G43" i="1"/>
  <c r="G44" i="1"/>
  <c r="G45" i="1"/>
  <c r="G46" i="1"/>
  <c r="G48" i="1"/>
  <c r="G50" i="1"/>
  <c r="G51" i="1"/>
  <c r="G52" i="1"/>
  <c r="G53" i="1"/>
  <c r="G55" i="1"/>
  <c r="G56" i="1"/>
  <c r="G57" i="1"/>
  <c r="G59" i="1"/>
  <c r="G60" i="1"/>
  <c r="D58" i="1"/>
  <c r="E58" i="1"/>
  <c r="F58" i="1"/>
  <c r="G58" i="1" s="1"/>
  <c r="C58" i="1"/>
  <c r="D54" i="1"/>
  <c r="E54" i="1"/>
  <c r="F54" i="1"/>
  <c r="C54" i="1"/>
  <c r="D47" i="1"/>
  <c r="E47" i="1"/>
  <c r="F47" i="1"/>
  <c r="C47" i="1"/>
  <c r="D40" i="1"/>
  <c r="E40" i="1"/>
  <c r="F40" i="1"/>
  <c r="C40" i="1"/>
  <c r="D36" i="1"/>
  <c r="E36" i="1"/>
  <c r="F36" i="1"/>
  <c r="C36" i="1"/>
  <c r="D30" i="1"/>
  <c r="E30" i="1"/>
  <c r="F30" i="1"/>
  <c r="C30" i="1"/>
  <c r="D26" i="1"/>
  <c r="E26" i="1"/>
  <c r="F26" i="1"/>
  <c r="C26" i="1"/>
  <c r="D17" i="1"/>
  <c r="E17" i="1"/>
  <c r="F17" i="1"/>
  <c r="C17" i="1"/>
  <c r="D13" i="1"/>
  <c r="D61" i="1" s="1"/>
  <c r="E13" i="1"/>
  <c r="E61" i="1" s="1"/>
  <c r="F13" i="1"/>
  <c r="C13" i="1"/>
  <c r="J13" i="1" l="1"/>
  <c r="I17" i="1"/>
  <c r="J26" i="1"/>
  <c r="J30" i="1"/>
  <c r="J36" i="1"/>
  <c r="J40" i="1"/>
  <c r="H47" i="1"/>
  <c r="H54" i="1"/>
  <c r="G54" i="1"/>
  <c r="G47" i="1"/>
  <c r="G17" i="1"/>
  <c r="F61" i="1"/>
  <c r="H61" i="1" s="1"/>
  <c r="J17" i="1"/>
  <c r="I26" i="1"/>
  <c r="H26" i="1"/>
  <c r="I30" i="1"/>
  <c r="H30" i="1"/>
  <c r="I36" i="1"/>
  <c r="H36" i="1"/>
  <c r="I40" i="1"/>
  <c r="H40" i="1"/>
  <c r="I47" i="1"/>
  <c r="J54" i="1"/>
  <c r="J58" i="1"/>
  <c r="H58" i="1"/>
  <c r="G13" i="1"/>
  <c r="J77" i="1"/>
  <c r="J81" i="1"/>
  <c r="J84" i="1"/>
  <c r="J88" i="1"/>
  <c r="J91" i="1"/>
  <c r="I95" i="1"/>
  <c r="H13" i="1"/>
  <c r="I58" i="1"/>
  <c r="I54" i="1"/>
  <c r="G95" i="1"/>
  <c r="G91" i="1"/>
  <c r="G81" i="1"/>
  <c r="G77" i="1"/>
  <c r="H95" i="1"/>
  <c r="H91" i="1"/>
  <c r="H81" i="1"/>
  <c r="H77" i="1"/>
  <c r="I91" i="1"/>
  <c r="I81" i="1"/>
  <c r="I77" i="1"/>
  <c r="F98" i="1"/>
  <c r="J98" i="1" s="1"/>
  <c r="G40" i="1"/>
  <c r="G36" i="1"/>
  <c r="G30" i="1"/>
  <c r="G26" i="1"/>
  <c r="H17" i="1"/>
  <c r="I13" i="1"/>
  <c r="G88" i="1"/>
  <c r="G84" i="1"/>
  <c r="H88" i="1"/>
  <c r="H84" i="1"/>
  <c r="I88" i="1"/>
  <c r="I84" i="1"/>
  <c r="J47" i="1"/>
  <c r="C61" i="1"/>
  <c r="G61" i="1" l="1"/>
  <c r="I61" i="1"/>
  <c r="J61" i="1"/>
  <c r="H98" i="1"/>
  <c r="I98" i="1"/>
  <c r="G98" i="1"/>
</calcChain>
</file>

<file path=xl/sharedStrings.xml><?xml version="1.0" encoding="utf-8"?>
<sst xmlns="http://schemas.openxmlformats.org/spreadsheetml/2006/main" count="178" uniqueCount="132">
  <si>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</si>
  <si>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</si>
  <si>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</si>
  <si>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</si>
  <si>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</si>
  <si>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</si>
  <si>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</si>
  <si>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</si>
  <si>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</si>
  <si>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</si>
  <si>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</si>
  <si>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</si>
  <si>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</si>
  <si>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</si>
  <si>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</si>
  <si>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</si>
  <si>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</si>
  <si>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</si>
  <si>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</si>
  <si>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</si>
  <si>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</si>
  <si>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</si>
  <si>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</si>
  <si>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</si>
  <si>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</si>
  <si>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</si>
  <si>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</si>
  <si>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</si>
  <si>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</si>
  <si>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</si>
  <si>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</si>
  <si>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</si>
  <si>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</si>
  <si>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</si>
  <si>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</si>
  <si>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</si>
  <si>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</si>
  <si>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</si>
  <si>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</si>
  <si>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</si>
  <si>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</si>
  <si>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</si>
  <si>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</si>
  <si>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</si>
  <si>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</si>
  <si>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</si>
  <si>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</si>
  <si>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</si>
  <si>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</si>
  <si>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</si>
  <si>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</si>
  <si>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</si>
  <si>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</si>
  <si>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</si>
  <si>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</si>
  <si>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</si>
  <si>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</si>
  <si>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</si>
  <si>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</si>
  <si>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</si>
  <si>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</si>
  <si>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</si>
  <si>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</si>
  <si>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</si>
  <si>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</si>
  <si>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</si>
  <si>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</si>
  <si>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</si>
  <si>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</si>
  <si>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</si>
  <si>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</si>
  <si>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</si>
  <si>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</si>
  <si>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</si>
  <si>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</si>
  <si>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</si>
  <si>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</si>
  <si>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</si>
  <si>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</si>
  <si>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</si>
  <si>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Виконано за 1 квартал 2019 року</t>
  </si>
  <si>
    <t>Бюджет на 2020 рік з урахуванням змін</t>
  </si>
  <si>
    <t>Бюджет на 1 квартал 2020 року з урахуванням змін</t>
  </si>
  <si>
    <t>Виконано за 1 квартал 2020 року</t>
  </si>
  <si>
    <t>% виконання</t>
  </si>
  <si>
    <t>До звітних даних за 1 квартал 2019 року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</si>
  <si>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</si>
  <si>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</si>
  <si>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</si>
  <si>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</si>
  <si>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</si>
  <si>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</si>
  <si>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</si>
  <si>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</si>
  <si>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</si>
  <si>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</si>
  <si>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</si>
  <si>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</si>
  <si>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</si>
  <si>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</si>
  <si>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</si>
  <si>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</si>
  <si>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</si>
  <si>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</si>
  <si>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</si>
  <si>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</si>
  <si>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Звіт про виконання бюджету Менської ОТГ за 1 квартал 2020 року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</si>
  <si>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</si>
  <si>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</si>
  <si>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</si>
  <si>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</si>
  <si>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</si>
  <si>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</si>
  <si>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</si>
  <si>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</si>
  <si>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</si>
  <si>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</si>
  <si>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</si>
  <si>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</si>
  <si>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</si>
  <si>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</si>
  <si>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</si>
  <si>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</si>
  <si>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</si>
  <si>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</si>
  <si>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</si>
  <si>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</si>
  <si>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</si>
  <si>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</si>
  <si>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</si>
  <si>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</si>
  <si>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 xml:space="preserve">"Додаток №2 до проекту рішення сорокової сесії сьомого скликання Менської міської ради _______ 2020 року
"Про виконання бюджету Менської міської об’єднаної територіальної громади за 1 квартал 2020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</si>
</sst>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Border="1"/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1" xfId="0" quotePrefix="1" applyFont="1" applyFill="1" applyBorder="1" applyAlignment="1">
      <alignment vertical="center" wrapText="1"/>
    </xf>
    <xf numFmtId="0" fontId="1" fillId="7" borderId="12" xfId="0" quotePrefix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5" fontId="1" fillId="5" borderId="15" xfId="0" applyNumberFormat="1" applyFont="1" applyFill="1" applyBorder="1" applyAlignment="1">
      <alignment horizontal="right"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165" fontId="1" fillId="5" borderId="16" xfId="0" applyNumberFormat="1" applyFont="1" applyFill="1" applyBorder="1" applyAlignment="1">
      <alignment horizontal="right" vertical="center" wrapText="1"/>
    </xf>
    <xf numFmtId="0" fontId="1" fillId="5" borderId="17" xfId="0" quotePrefix="1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workbookViewId="0">
      <pane ySplit="10" topLeftCell="A11" activePane="bottomLeft" state="frozen"/>
      <selection pane="bottomLeft" activeCell="G1" sqref="G1:J4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08" t="s">
        <v>131</v>
      </c>
      <c r="H1" s="109"/>
      <c r="I1" s="109"/>
      <c r="J1" s="109"/>
    </row>
    <row r="2" spans="1:11" x14ac:dyDescent="0.2">
      <c r="G2" s="109"/>
      <c r="H2" s="109"/>
      <c r="I2" s="109"/>
      <c r="J2" s="109"/>
    </row>
    <row r="3" spans="1:11" x14ac:dyDescent="0.2">
      <c r="G3" s="109"/>
      <c r="H3" s="109"/>
      <c r="I3" s="109"/>
      <c r="J3" s="109"/>
    </row>
    <row r="4" spans="1:11" x14ac:dyDescent="0.2">
      <c r="G4" s="109"/>
      <c r="H4" s="109"/>
      <c r="I4" s="109"/>
      <c r="J4" s="109"/>
    </row>
    <row r="6" spans="1:11" ht="22.5" x14ac:dyDescent="0.3">
      <c r="A6" s="110" t="s">
        <v>106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8.75" x14ac:dyDescent="0.3">
      <c r="A7" s="118" t="s">
        <v>107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3.5" thickBot="1" x14ac:dyDescent="0.25">
      <c r="J8" s="1" t="s">
        <v>1</v>
      </c>
    </row>
    <row r="9" spans="1:11" ht="30" customHeight="1" x14ac:dyDescent="0.2">
      <c r="A9" s="115" t="s">
        <v>2</v>
      </c>
      <c r="B9" s="113" t="s">
        <v>104</v>
      </c>
      <c r="C9" s="111" t="s">
        <v>80</v>
      </c>
      <c r="D9" s="111" t="s">
        <v>81</v>
      </c>
      <c r="E9" s="111" t="s">
        <v>82</v>
      </c>
      <c r="F9" s="111" t="s">
        <v>83</v>
      </c>
      <c r="G9" s="111" t="s">
        <v>84</v>
      </c>
      <c r="H9" s="111"/>
      <c r="I9" s="111" t="s">
        <v>85</v>
      </c>
      <c r="J9" s="117"/>
    </row>
    <row r="10" spans="1:11" s="2" customFormat="1" ht="43.5" customHeight="1" thickBot="1" x14ac:dyDescent="0.25">
      <c r="A10" s="116"/>
      <c r="B10" s="114"/>
      <c r="C10" s="112"/>
      <c r="D10" s="112"/>
      <c r="E10" s="112"/>
      <c r="F10" s="112"/>
      <c r="G10" s="77" t="s">
        <v>86</v>
      </c>
      <c r="H10" s="77" t="s">
        <v>87</v>
      </c>
      <c r="I10" s="77" t="s">
        <v>88</v>
      </c>
      <c r="J10" s="78" t="s">
        <v>89</v>
      </c>
    </row>
    <row r="11" spans="1:11" s="2" customFormat="1" ht="15.75" customHeight="1" thickBot="1" x14ac:dyDescent="0.25">
      <c r="A11" s="79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 t="s">
        <v>90</v>
      </c>
      <c r="H11" s="80" t="s">
        <v>91</v>
      </c>
      <c r="I11" s="80" t="s">
        <v>92</v>
      </c>
      <c r="J11" s="81" t="s">
        <v>93</v>
      </c>
    </row>
    <row r="12" spans="1:11" s="2" customFormat="1" ht="24" customHeight="1" thickBot="1" x14ac:dyDescent="0.25">
      <c r="A12" s="20"/>
      <c r="B12" s="20" t="s">
        <v>0</v>
      </c>
      <c r="C12" s="20"/>
      <c r="D12" s="20"/>
      <c r="E12" s="20"/>
      <c r="F12" s="20"/>
      <c r="G12" s="20"/>
      <c r="H12" s="20"/>
      <c r="I12" s="20"/>
      <c r="J12" s="20"/>
    </row>
    <row r="13" spans="1:11" s="2" customFormat="1" ht="15.75" customHeight="1" thickBot="1" x14ac:dyDescent="0.25">
      <c r="A13" s="21" t="s">
        <v>94</v>
      </c>
      <c r="B13" s="22" t="s">
        <v>95</v>
      </c>
      <c r="C13" s="23">
        <f>C14+C15+C16</f>
        <v>4043523.7499999995</v>
      </c>
      <c r="D13" s="23">
        <f t="shared" ref="D13:F13" si="0">D14+D15+D16</f>
        <v>17805500</v>
      </c>
      <c r="E13" s="23">
        <f t="shared" si="0"/>
        <v>5389300</v>
      </c>
      <c r="F13" s="23">
        <f t="shared" si="0"/>
        <v>4211942.4300000006</v>
      </c>
      <c r="G13" s="24">
        <f>F13/D13*100</f>
        <v>23.655288702928871</v>
      </c>
      <c r="H13" s="24">
        <f>F13/E13*100</f>
        <v>78.153794184773545</v>
      </c>
      <c r="I13" s="25">
        <f>F13-C13</f>
        <v>168418.6800000011</v>
      </c>
      <c r="J13" s="26">
        <f>F13/C13*100</f>
        <v>104.16514630339444</v>
      </c>
    </row>
    <row r="14" spans="1:11" ht="51" x14ac:dyDescent="0.2">
      <c r="A14" s="14" t="s">
        <v>3</v>
      </c>
      <c r="B14" s="15" t="s">
        <v>4</v>
      </c>
      <c r="C14" s="16">
        <v>3432248.38</v>
      </c>
      <c r="D14" s="16">
        <v>14208200</v>
      </c>
      <c r="E14" s="16">
        <v>4454850</v>
      </c>
      <c r="F14" s="16">
        <v>3593897.72</v>
      </c>
      <c r="G14" s="17">
        <f t="shared" ref="G14:G89" si="1">F14/D14*100</f>
        <v>25.294532171562899</v>
      </c>
      <c r="H14" s="17">
        <f t="shared" ref="H14:H89" si="2">F14/E14*100</f>
        <v>80.673821116311444</v>
      </c>
      <c r="I14" s="18">
        <f t="shared" ref="I14:I89" si="3">F14-C14</f>
        <v>161649.34000000032</v>
      </c>
      <c r="J14" s="17">
        <f t="shared" ref="J14:J89" si="4">F14/C14*100</f>
        <v>104.70972150331382</v>
      </c>
    </row>
    <row r="15" spans="1:11" ht="38.25" x14ac:dyDescent="0.2">
      <c r="A15" s="4" t="s">
        <v>5</v>
      </c>
      <c r="B15" s="5" t="s">
        <v>6</v>
      </c>
      <c r="C15" s="6">
        <v>588355.56999999995</v>
      </c>
      <c r="D15" s="6">
        <v>2537300</v>
      </c>
      <c r="E15" s="6">
        <v>848950</v>
      </c>
      <c r="F15" s="6">
        <v>583911.55999999994</v>
      </c>
      <c r="G15" s="7">
        <f t="shared" si="1"/>
        <v>23.01310684585977</v>
      </c>
      <c r="H15" s="7">
        <f t="shared" si="2"/>
        <v>68.780441722127321</v>
      </c>
      <c r="I15" s="8">
        <f t="shared" si="3"/>
        <v>-4444.0100000000093</v>
      </c>
      <c r="J15" s="7">
        <f t="shared" si="4"/>
        <v>99.244672741009325</v>
      </c>
    </row>
    <row r="16" spans="1:11" ht="13.5" thickBot="1" x14ac:dyDescent="0.25">
      <c r="A16" s="9" t="s">
        <v>7</v>
      </c>
      <c r="B16" s="10" t="s">
        <v>8</v>
      </c>
      <c r="C16" s="11">
        <v>22919.8</v>
      </c>
      <c r="D16" s="11">
        <v>1060000</v>
      </c>
      <c r="E16" s="11">
        <v>85500</v>
      </c>
      <c r="F16" s="11">
        <v>34133.15</v>
      </c>
      <c r="G16" s="12">
        <f t="shared" si="1"/>
        <v>3.2201084905660378</v>
      </c>
      <c r="H16" s="12">
        <f t="shared" si="2"/>
        <v>39.921812865497074</v>
      </c>
      <c r="I16" s="13">
        <f t="shared" si="3"/>
        <v>11213.350000000002</v>
      </c>
      <c r="J16" s="12">
        <f t="shared" si="4"/>
        <v>148.92429253309368</v>
      </c>
    </row>
    <row r="17" spans="1:10" ht="13.5" thickBot="1" x14ac:dyDescent="0.25">
      <c r="A17" s="27">
        <v>1000</v>
      </c>
      <c r="B17" s="22" t="s">
        <v>96</v>
      </c>
      <c r="C17" s="28">
        <f>SUM(C18:C25)</f>
        <v>17837192.540000003</v>
      </c>
      <c r="D17" s="28">
        <f t="shared" ref="D17:F17" si="5">SUM(D18:D25)</f>
        <v>95731954.24000001</v>
      </c>
      <c r="E17" s="28">
        <f t="shared" si="5"/>
        <v>27843654.240000002</v>
      </c>
      <c r="F17" s="28">
        <f t="shared" si="5"/>
        <v>21776390.459999997</v>
      </c>
      <c r="G17" s="24">
        <f t="shared" si="1"/>
        <v>22.747253655144849</v>
      </c>
      <c r="H17" s="24">
        <f t="shared" si="2"/>
        <v>78.209527644242129</v>
      </c>
      <c r="I17" s="25">
        <f t="shared" si="3"/>
        <v>3939197.9199999943</v>
      </c>
      <c r="J17" s="26">
        <f t="shared" si="4"/>
        <v>122.08418119144211</v>
      </c>
    </row>
    <row r="18" spans="1:10" x14ac:dyDescent="0.2">
      <c r="A18" s="14" t="s">
        <v>9</v>
      </c>
      <c r="B18" s="15" t="s">
        <v>10</v>
      </c>
      <c r="C18" s="16">
        <v>3470324.83</v>
      </c>
      <c r="D18" s="16">
        <v>18525000</v>
      </c>
      <c r="E18" s="16">
        <v>5990300</v>
      </c>
      <c r="F18" s="16">
        <v>4371085.0599999996</v>
      </c>
      <c r="G18" s="17">
        <f t="shared" si="1"/>
        <v>23.595600863697705</v>
      </c>
      <c r="H18" s="17">
        <f t="shared" si="2"/>
        <v>72.969384838822762</v>
      </c>
      <c r="I18" s="18">
        <f t="shared" si="3"/>
        <v>900760.22999999952</v>
      </c>
      <c r="J18" s="17">
        <f t="shared" si="4"/>
        <v>125.95607829599051</v>
      </c>
    </row>
    <row r="19" spans="1:10" ht="38.25" x14ac:dyDescent="0.2">
      <c r="A19" s="4" t="s">
        <v>11</v>
      </c>
      <c r="B19" s="5" t="s">
        <v>12</v>
      </c>
      <c r="C19" s="6">
        <v>12510339.15</v>
      </c>
      <c r="D19" s="6">
        <v>66195704.240000002</v>
      </c>
      <c r="E19" s="6">
        <v>18311954.240000002</v>
      </c>
      <c r="F19" s="6">
        <v>15104983.099999998</v>
      </c>
      <c r="G19" s="7">
        <f t="shared" si="1"/>
        <v>22.818675733451187</v>
      </c>
      <c r="H19" s="7">
        <f t="shared" si="2"/>
        <v>82.487007678324105</v>
      </c>
      <c r="I19" s="8">
        <f t="shared" si="3"/>
        <v>2594643.9499999974</v>
      </c>
      <c r="J19" s="7">
        <f t="shared" si="4"/>
        <v>120.73999688489658</v>
      </c>
    </row>
    <row r="20" spans="1:10" ht="25.5" x14ac:dyDescent="0.2">
      <c r="A20" s="4" t="s">
        <v>13</v>
      </c>
      <c r="B20" s="5" t="s">
        <v>14</v>
      </c>
      <c r="C20" s="6">
        <v>614607.47</v>
      </c>
      <c r="D20" s="6">
        <v>3779500</v>
      </c>
      <c r="E20" s="6">
        <v>1227800</v>
      </c>
      <c r="F20" s="6">
        <v>693129.99</v>
      </c>
      <c r="G20" s="7">
        <f t="shared" si="1"/>
        <v>18.339198042069057</v>
      </c>
      <c r="H20" s="7">
        <f t="shared" si="2"/>
        <v>56.453004561003418</v>
      </c>
      <c r="I20" s="8">
        <f t="shared" si="3"/>
        <v>78522.520000000019</v>
      </c>
      <c r="J20" s="7">
        <f t="shared" si="4"/>
        <v>112.77604387073265</v>
      </c>
    </row>
    <row r="21" spans="1:10" x14ac:dyDescent="0.2">
      <c r="A21" s="4" t="s">
        <v>15</v>
      </c>
      <c r="B21" s="5" t="s">
        <v>16</v>
      </c>
      <c r="C21" s="6">
        <v>678345.01</v>
      </c>
      <c r="D21" s="6">
        <v>3775500</v>
      </c>
      <c r="E21" s="6">
        <v>1170000</v>
      </c>
      <c r="F21" s="6">
        <v>800481.04999999993</v>
      </c>
      <c r="G21" s="7">
        <f t="shared" si="1"/>
        <v>21.201987816183284</v>
      </c>
      <c r="H21" s="7">
        <f t="shared" si="2"/>
        <v>68.417183760683756</v>
      </c>
      <c r="I21" s="8">
        <f t="shared" si="3"/>
        <v>122136.03999999992</v>
      </c>
      <c r="J21" s="7">
        <f t="shared" si="4"/>
        <v>118.0050030883252</v>
      </c>
    </row>
    <row r="22" spans="1:10" x14ac:dyDescent="0.2">
      <c r="A22" s="4" t="s">
        <v>17</v>
      </c>
      <c r="B22" s="5" t="s">
        <v>18</v>
      </c>
      <c r="C22" s="6">
        <v>114840.14</v>
      </c>
      <c r="D22" s="6">
        <v>611700</v>
      </c>
      <c r="E22" s="6">
        <v>208500</v>
      </c>
      <c r="F22" s="6">
        <v>135979.85</v>
      </c>
      <c r="G22" s="7">
        <f t="shared" si="1"/>
        <v>22.22982671244074</v>
      </c>
      <c r="H22" s="7">
        <f t="shared" si="2"/>
        <v>65.218153477218237</v>
      </c>
      <c r="I22" s="8">
        <f t="shared" si="3"/>
        <v>21139.710000000006</v>
      </c>
      <c r="J22" s="7">
        <f t="shared" si="4"/>
        <v>118.40794516621105</v>
      </c>
    </row>
    <row r="23" spans="1:10" x14ac:dyDescent="0.2">
      <c r="A23" s="4" t="s">
        <v>19</v>
      </c>
      <c r="B23" s="5" t="s">
        <v>20</v>
      </c>
      <c r="C23" s="6">
        <v>388927.16</v>
      </c>
      <c r="D23" s="6">
        <v>1740200</v>
      </c>
      <c r="E23" s="6">
        <v>633200</v>
      </c>
      <c r="F23" s="6">
        <v>505427.04</v>
      </c>
      <c r="G23" s="7">
        <f t="shared" si="1"/>
        <v>29.04419262153775</v>
      </c>
      <c r="H23" s="7">
        <f t="shared" si="2"/>
        <v>79.821073910296903</v>
      </c>
      <c r="I23" s="8">
        <f t="shared" si="3"/>
        <v>116499.88</v>
      </c>
      <c r="J23" s="7">
        <f t="shared" si="4"/>
        <v>129.95416416791258</v>
      </c>
    </row>
    <row r="24" spans="1:10" x14ac:dyDescent="0.2">
      <c r="A24" s="4" t="s">
        <v>21</v>
      </c>
      <c r="B24" s="5" t="s">
        <v>22</v>
      </c>
      <c r="C24" s="6">
        <v>24854.66</v>
      </c>
      <c r="D24" s="6">
        <v>160450</v>
      </c>
      <c r="E24" s="6">
        <v>90000</v>
      </c>
      <c r="F24" s="6">
        <v>1810</v>
      </c>
      <c r="G24" s="7">
        <f t="shared" si="1"/>
        <v>1.1280772826425678</v>
      </c>
      <c r="H24" s="7">
        <f t="shared" si="2"/>
        <v>2.0111111111111111</v>
      </c>
      <c r="I24" s="8">
        <f t="shared" si="3"/>
        <v>-23044.66</v>
      </c>
      <c r="J24" s="7">
        <f t="shared" si="4"/>
        <v>7.2823365920113163</v>
      </c>
    </row>
    <row r="25" spans="1:10" ht="13.5" thickBot="1" x14ac:dyDescent="0.25">
      <c r="A25" s="9" t="s">
        <v>23</v>
      </c>
      <c r="B25" s="10" t="s">
        <v>24</v>
      </c>
      <c r="C25" s="11">
        <v>34954.120000000003</v>
      </c>
      <c r="D25" s="11">
        <v>943900</v>
      </c>
      <c r="E25" s="11">
        <v>211900</v>
      </c>
      <c r="F25" s="11">
        <v>163494.37</v>
      </c>
      <c r="G25" s="12">
        <f t="shared" si="1"/>
        <v>17.321153723911429</v>
      </c>
      <c r="H25" s="12">
        <f t="shared" si="2"/>
        <v>77.156380368098155</v>
      </c>
      <c r="I25" s="13">
        <f t="shared" si="3"/>
        <v>128540.25</v>
      </c>
      <c r="J25" s="12">
        <f t="shared" si="4"/>
        <v>467.73991163273456</v>
      </c>
    </row>
    <row r="26" spans="1:10" s="3" customFormat="1" ht="13.5" thickBot="1" x14ac:dyDescent="0.25">
      <c r="A26" s="27">
        <v>3000</v>
      </c>
      <c r="B26" s="22" t="s">
        <v>97</v>
      </c>
      <c r="C26" s="29">
        <f>SUM(C27:C29)</f>
        <v>2012161.75</v>
      </c>
      <c r="D26" s="29">
        <f t="shared" ref="D26:F26" si="6">SUM(D27:D29)</f>
        <v>9075000</v>
      </c>
      <c r="E26" s="29">
        <f t="shared" si="6"/>
        <v>3129260</v>
      </c>
      <c r="F26" s="29">
        <f t="shared" si="6"/>
        <v>2235335.2899999996</v>
      </c>
      <c r="G26" s="24">
        <f t="shared" si="1"/>
        <v>24.631793829201097</v>
      </c>
      <c r="H26" s="24">
        <f t="shared" si="2"/>
        <v>71.433351335459477</v>
      </c>
      <c r="I26" s="25">
        <f t="shared" si="3"/>
        <v>223173.53999999957</v>
      </c>
      <c r="J26" s="26">
        <f t="shared" si="4"/>
        <v>111.09123260095764</v>
      </c>
    </row>
    <row r="27" spans="1:10" ht="51" x14ac:dyDescent="0.2">
      <c r="A27" s="14" t="s">
        <v>25</v>
      </c>
      <c r="B27" s="15" t="s">
        <v>26</v>
      </c>
      <c r="C27" s="16">
        <v>1568220.85</v>
      </c>
      <c r="D27" s="16">
        <v>6864500</v>
      </c>
      <c r="E27" s="16">
        <v>2206620</v>
      </c>
      <c r="F27" s="16">
        <v>1773509.4099999997</v>
      </c>
      <c r="G27" s="17">
        <f t="shared" si="1"/>
        <v>25.835959064753439</v>
      </c>
      <c r="H27" s="17">
        <f t="shared" si="2"/>
        <v>80.372216784040745</v>
      </c>
      <c r="I27" s="18">
        <f t="shared" si="3"/>
        <v>205288.55999999959</v>
      </c>
      <c r="J27" s="17">
        <f t="shared" si="4"/>
        <v>113.09053887403675</v>
      </c>
    </row>
    <row r="28" spans="1:10" ht="25.5" x14ac:dyDescent="0.2">
      <c r="A28" s="4" t="s">
        <v>27</v>
      </c>
      <c r="B28" s="5" t="s">
        <v>28</v>
      </c>
      <c r="C28" s="6">
        <v>284890.90000000002</v>
      </c>
      <c r="D28" s="6">
        <v>1607000</v>
      </c>
      <c r="E28" s="6">
        <v>750140</v>
      </c>
      <c r="F28" s="6">
        <v>331825.88</v>
      </c>
      <c r="G28" s="7">
        <f t="shared" si="1"/>
        <v>20.648779091474797</v>
      </c>
      <c r="H28" s="7">
        <f t="shared" si="2"/>
        <v>44.235193430559626</v>
      </c>
      <c r="I28" s="8">
        <f t="shared" si="3"/>
        <v>46934.979999999981</v>
      </c>
      <c r="J28" s="7">
        <f t="shared" si="4"/>
        <v>116.47472067377372</v>
      </c>
    </row>
    <row r="29" spans="1:10" ht="26.25" thickBot="1" x14ac:dyDescent="0.25">
      <c r="A29" s="9" t="s">
        <v>29</v>
      </c>
      <c r="B29" s="10" t="s">
        <v>30</v>
      </c>
      <c r="C29" s="11">
        <v>159050</v>
      </c>
      <c r="D29" s="11">
        <v>603500</v>
      </c>
      <c r="E29" s="11">
        <v>172500</v>
      </c>
      <c r="F29" s="11">
        <v>130000</v>
      </c>
      <c r="G29" s="12">
        <f t="shared" si="1"/>
        <v>21.541010770505387</v>
      </c>
      <c r="H29" s="12">
        <f t="shared" si="2"/>
        <v>75.362318840579718</v>
      </c>
      <c r="I29" s="13">
        <f t="shared" si="3"/>
        <v>-29050</v>
      </c>
      <c r="J29" s="12">
        <f t="shared" si="4"/>
        <v>81.735303363722096</v>
      </c>
    </row>
    <row r="30" spans="1:10" s="3" customFormat="1" ht="13.5" thickBot="1" x14ac:dyDescent="0.25">
      <c r="A30" s="27">
        <v>4000</v>
      </c>
      <c r="B30" s="22" t="s">
        <v>98</v>
      </c>
      <c r="C30" s="29">
        <f>SUM(C31:C35)</f>
        <v>2374929.34</v>
      </c>
      <c r="D30" s="29">
        <f t="shared" ref="D30:F30" si="7">SUM(D31:D35)</f>
        <v>10701700</v>
      </c>
      <c r="E30" s="29">
        <f t="shared" si="7"/>
        <v>3661420</v>
      </c>
      <c r="F30" s="29">
        <f t="shared" si="7"/>
        <v>2713482.69</v>
      </c>
      <c r="G30" s="24">
        <f t="shared" si="1"/>
        <v>25.355622844968558</v>
      </c>
      <c r="H30" s="24">
        <f t="shared" si="2"/>
        <v>74.110118205504975</v>
      </c>
      <c r="I30" s="25">
        <f t="shared" si="3"/>
        <v>338553.35000000009</v>
      </c>
      <c r="J30" s="26">
        <f t="shared" si="4"/>
        <v>114.25530201248009</v>
      </c>
    </row>
    <row r="31" spans="1:10" x14ac:dyDescent="0.2">
      <c r="A31" s="14" t="s">
        <v>31</v>
      </c>
      <c r="B31" s="15" t="s">
        <v>32</v>
      </c>
      <c r="C31" s="16">
        <v>575700.68999999994</v>
      </c>
      <c r="D31" s="16">
        <v>2576800</v>
      </c>
      <c r="E31" s="16">
        <v>946700</v>
      </c>
      <c r="F31" s="16">
        <v>692685.81999999983</v>
      </c>
      <c r="G31" s="17">
        <f t="shared" si="1"/>
        <v>26.881629152437124</v>
      </c>
      <c r="H31" s="17">
        <f t="shared" si="2"/>
        <v>73.168460969684148</v>
      </c>
      <c r="I31" s="18">
        <f t="shared" si="3"/>
        <v>116985.12999999989</v>
      </c>
      <c r="J31" s="17">
        <f t="shared" si="4"/>
        <v>120.32047764264446</v>
      </c>
    </row>
    <row r="32" spans="1:10" x14ac:dyDescent="0.2">
      <c r="A32" s="4" t="s">
        <v>33</v>
      </c>
      <c r="B32" s="5" t="s">
        <v>34</v>
      </c>
      <c r="C32" s="6">
        <v>82215.59</v>
      </c>
      <c r="D32" s="6">
        <v>355900</v>
      </c>
      <c r="E32" s="6">
        <v>128500</v>
      </c>
      <c r="F32" s="6">
        <v>88097.22</v>
      </c>
      <c r="G32" s="7">
        <f t="shared" si="1"/>
        <v>24.753363304298961</v>
      </c>
      <c r="H32" s="7">
        <f t="shared" si="2"/>
        <v>68.558147859922187</v>
      </c>
      <c r="I32" s="8">
        <f t="shared" si="3"/>
        <v>5881.6300000000047</v>
      </c>
      <c r="J32" s="7">
        <f t="shared" si="4"/>
        <v>107.15391083369956</v>
      </c>
    </row>
    <row r="33" spans="1:10" ht="25.5" x14ac:dyDescent="0.2">
      <c r="A33" s="4" t="s">
        <v>35</v>
      </c>
      <c r="B33" s="5" t="s">
        <v>36</v>
      </c>
      <c r="C33" s="6">
        <v>1454946.9</v>
      </c>
      <c r="D33" s="6">
        <v>6279000</v>
      </c>
      <c r="E33" s="6">
        <v>2089020</v>
      </c>
      <c r="F33" s="6">
        <v>1606893.4200000002</v>
      </c>
      <c r="G33" s="7">
        <f t="shared" si="1"/>
        <v>25.59154992833254</v>
      </c>
      <c r="H33" s="7">
        <f t="shared" si="2"/>
        <v>76.92092081454463</v>
      </c>
      <c r="I33" s="8">
        <f t="shared" si="3"/>
        <v>151946.52000000025</v>
      </c>
      <c r="J33" s="7">
        <f t="shared" si="4"/>
        <v>110.44344092557607</v>
      </c>
    </row>
    <row r="34" spans="1:10" ht="25.5" x14ac:dyDescent="0.2">
      <c r="A34" s="4" t="s">
        <v>37</v>
      </c>
      <c r="B34" s="5" t="s">
        <v>38</v>
      </c>
      <c r="C34" s="6">
        <v>150136.99</v>
      </c>
      <c r="D34" s="6">
        <v>670000</v>
      </c>
      <c r="E34" s="6">
        <v>267200</v>
      </c>
      <c r="F34" s="6">
        <v>169915.38</v>
      </c>
      <c r="G34" s="7">
        <f t="shared" si="1"/>
        <v>25.36050447761194</v>
      </c>
      <c r="H34" s="7">
        <f t="shared" si="2"/>
        <v>63.591085329341325</v>
      </c>
      <c r="I34" s="8">
        <f t="shared" si="3"/>
        <v>19778.390000000014</v>
      </c>
      <c r="J34" s="7">
        <f t="shared" si="4"/>
        <v>113.17356235795057</v>
      </c>
    </row>
    <row r="35" spans="1:10" ht="13.5" thickBot="1" x14ac:dyDescent="0.25">
      <c r="A35" s="9" t="s">
        <v>39</v>
      </c>
      <c r="B35" s="10" t="s">
        <v>40</v>
      </c>
      <c r="C35" s="11">
        <v>111929.17</v>
      </c>
      <c r="D35" s="11">
        <v>820000</v>
      </c>
      <c r="E35" s="11">
        <v>230000</v>
      </c>
      <c r="F35" s="11">
        <v>155890.85</v>
      </c>
      <c r="G35" s="12">
        <f t="shared" si="1"/>
        <v>19.011079268292683</v>
      </c>
      <c r="H35" s="12">
        <f t="shared" si="2"/>
        <v>67.778630434782613</v>
      </c>
      <c r="I35" s="13">
        <f t="shared" si="3"/>
        <v>43961.680000000008</v>
      </c>
      <c r="J35" s="12">
        <f t="shared" si="4"/>
        <v>139.27633877746081</v>
      </c>
    </row>
    <row r="36" spans="1:10" s="3" customFormat="1" ht="13.5" thickBot="1" x14ac:dyDescent="0.25">
      <c r="A36" s="27">
        <v>5000</v>
      </c>
      <c r="B36" s="22" t="s">
        <v>99</v>
      </c>
      <c r="C36" s="29">
        <f>SUM(C37:C39)</f>
        <v>283953.19</v>
      </c>
      <c r="D36" s="29">
        <f t="shared" ref="D36:F36" si="8">SUM(D37:D39)</f>
        <v>2086000</v>
      </c>
      <c r="E36" s="29">
        <f t="shared" si="8"/>
        <v>621500</v>
      </c>
      <c r="F36" s="29">
        <f t="shared" si="8"/>
        <v>347615.08</v>
      </c>
      <c r="G36" s="24">
        <f t="shared" si="1"/>
        <v>16.664193672099714</v>
      </c>
      <c r="H36" s="24">
        <f t="shared" si="2"/>
        <v>55.931629927594528</v>
      </c>
      <c r="I36" s="25">
        <f t="shared" si="3"/>
        <v>63661.890000000014</v>
      </c>
      <c r="J36" s="26">
        <f t="shared" si="4"/>
        <v>122.41985377942048</v>
      </c>
    </row>
    <row r="37" spans="1:10" ht="25.5" x14ac:dyDescent="0.2">
      <c r="A37" s="14" t="s">
        <v>41</v>
      </c>
      <c r="B37" s="15" t="s">
        <v>42</v>
      </c>
      <c r="C37" s="16">
        <v>21423</v>
      </c>
      <c r="D37" s="16">
        <v>198000</v>
      </c>
      <c r="E37" s="16">
        <v>49000</v>
      </c>
      <c r="F37" s="16">
        <v>8035</v>
      </c>
      <c r="G37" s="17">
        <f t="shared" si="1"/>
        <v>4.058080808080808</v>
      </c>
      <c r="H37" s="17">
        <f t="shared" si="2"/>
        <v>16.397959183673468</v>
      </c>
      <c r="I37" s="18">
        <f t="shared" si="3"/>
        <v>-13388</v>
      </c>
      <c r="J37" s="17">
        <f t="shared" si="4"/>
        <v>37.506418335433878</v>
      </c>
    </row>
    <row r="38" spans="1:10" ht="25.5" x14ac:dyDescent="0.2">
      <c r="A38" s="4" t="s">
        <v>43</v>
      </c>
      <c r="B38" s="5" t="s">
        <v>44</v>
      </c>
      <c r="C38" s="6">
        <v>1509</v>
      </c>
      <c r="D38" s="6">
        <v>64000</v>
      </c>
      <c r="E38" s="6">
        <v>25500</v>
      </c>
      <c r="F38" s="6">
        <v>6135.5</v>
      </c>
      <c r="G38" s="7">
        <f t="shared" si="1"/>
        <v>9.5867187500000011</v>
      </c>
      <c r="H38" s="7">
        <f t="shared" si="2"/>
        <v>24.060784313725488</v>
      </c>
      <c r="I38" s="8">
        <f t="shared" si="3"/>
        <v>4626.5</v>
      </c>
      <c r="J38" s="7">
        <f t="shared" si="4"/>
        <v>406.59377070907885</v>
      </c>
    </row>
    <row r="39" spans="1:10" ht="26.25" thickBot="1" x14ac:dyDescent="0.25">
      <c r="A39" s="9" t="s">
        <v>45</v>
      </c>
      <c r="B39" s="10" t="s">
        <v>46</v>
      </c>
      <c r="C39" s="11">
        <v>261021.19</v>
      </c>
      <c r="D39" s="11">
        <v>1824000</v>
      </c>
      <c r="E39" s="11">
        <v>547000</v>
      </c>
      <c r="F39" s="11">
        <v>333444.58</v>
      </c>
      <c r="G39" s="12">
        <f t="shared" si="1"/>
        <v>18.280952850877195</v>
      </c>
      <c r="H39" s="12">
        <f t="shared" si="2"/>
        <v>60.958789762340039</v>
      </c>
      <c r="I39" s="13">
        <f t="shared" si="3"/>
        <v>72423.390000000014</v>
      </c>
      <c r="J39" s="12">
        <f t="shared" si="4"/>
        <v>127.74617263832107</v>
      </c>
    </row>
    <row r="40" spans="1:10" s="3" customFormat="1" ht="13.5" thickBot="1" x14ac:dyDescent="0.25">
      <c r="A40" s="27">
        <v>6000</v>
      </c>
      <c r="B40" s="22" t="s">
        <v>100</v>
      </c>
      <c r="C40" s="29">
        <f>SUM(C41:C46)</f>
        <v>1579552.64</v>
      </c>
      <c r="D40" s="29">
        <f t="shared" ref="D40:F40" si="9">SUM(D41:D46)</f>
        <v>10187800</v>
      </c>
      <c r="E40" s="29">
        <f t="shared" si="9"/>
        <v>3044700</v>
      </c>
      <c r="F40" s="29">
        <f t="shared" si="9"/>
        <v>2116724.9500000002</v>
      </c>
      <c r="G40" s="24">
        <f t="shared" si="1"/>
        <v>20.777056381161785</v>
      </c>
      <c r="H40" s="24">
        <f t="shared" si="2"/>
        <v>69.521626104378115</v>
      </c>
      <c r="I40" s="25">
        <f t="shared" si="3"/>
        <v>537172.31000000029</v>
      </c>
      <c r="J40" s="26">
        <f t="shared" si="4"/>
        <v>134.00787643265883</v>
      </c>
    </row>
    <row r="41" spans="1:10" ht="25.5" x14ac:dyDescent="0.2">
      <c r="A41" s="14" t="s">
        <v>47</v>
      </c>
      <c r="B41" s="15" t="s">
        <v>48</v>
      </c>
      <c r="C41" s="16"/>
      <c r="D41" s="16">
        <v>200000</v>
      </c>
      <c r="E41" s="16">
        <v>60000</v>
      </c>
      <c r="F41" s="16">
        <v>0</v>
      </c>
      <c r="G41" s="17">
        <f t="shared" si="1"/>
        <v>0</v>
      </c>
      <c r="H41" s="17">
        <f t="shared" si="2"/>
        <v>0</v>
      </c>
      <c r="I41" s="18">
        <f t="shared" si="3"/>
        <v>0</v>
      </c>
      <c r="J41" s="17"/>
    </row>
    <row r="42" spans="1:10" ht="38.25" x14ac:dyDescent="0.2">
      <c r="A42" s="4" t="s">
        <v>49</v>
      </c>
      <c r="B42" s="5" t="s">
        <v>50</v>
      </c>
      <c r="C42" s="6">
        <v>1118648.73</v>
      </c>
      <c r="D42" s="6">
        <v>6150000</v>
      </c>
      <c r="E42" s="6">
        <v>1660000</v>
      </c>
      <c r="F42" s="6">
        <v>1349038.56</v>
      </c>
      <c r="G42" s="7">
        <f t="shared" si="1"/>
        <v>21.935586341463413</v>
      </c>
      <c r="H42" s="7">
        <f t="shared" si="2"/>
        <v>81.267383132530128</v>
      </c>
      <c r="I42" s="8">
        <f t="shared" si="3"/>
        <v>230389.83000000007</v>
      </c>
      <c r="J42" s="7">
        <f t="shared" si="4"/>
        <v>120.59536866412033</v>
      </c>
    </row>
    <row r="43" spans="1:10" x14ac:dyDescent="0.2">
      <c r="A43" s="4" t="s">
        <v>51</v>
      </c>
      <c r="B43" s="5" t="s">
        <v>52</v>
      </c>
      <c r="C43" s="6">
        <v>284715.18</v>
      </c>
      <c r="D43" s="6">
        <v>2497800</v>
      </c>
      <c r="E43" s="6">
        <v>850200</v>
      </c>
      <c r="F43" s="6">
        <v>509190.71000000008</v>
      </c>
      <c r="G43" s="7">
        <f t="shared" si="1"/>
        <v>20.385567699575631</v>
      </c>
      <c r="H43" s="7">
        <f t="shared" si="2"/>
        <v>59.8906974829452</v>
      </c>
      <c r="I43" s="8">
        <f t="shared" si="3"/>
        <v>224475.53000000009</v>
      </c>
      <c r="J43" s="7">
        <f t="shared" si="4"/>
        <v>178.84213620081658</v>
      </c>
    </row>
    <row r="44" spans="1:10" x14ac:dyDescent="0.2">
      <c r="A44" s="4" t="s">
        <v>53</v>
      </c>
      <c r="B44" s="5" t="s">
        <v>54</v>
      </c>
      <c r="C44" s="6"/>
      <c r="D44" s="6">
        <v>450000</v>
      </c>
      <c r="E44" s="6">
        <v>40000</v>
      </c>
      <c r="F44" s="6">
        <v>0</v>
      </c>
      <c r="G44" s="7">
        <f t="shared" si="1"/>
        <v>0</v>
      </c>
      <c r="H44" s="7">
        <f t="shared" si="2"/>
        <v>0</v>
      </c>
      <c r="I44" s="8">
        <f t="shared" si="3"/>
        <v>0</v>
      </c>
      <c r="J44" s="7"/>
    </row>
    <row r="45" spans="1:10" ht="63.75" x14ac:dyDescent="0.2">
      <c r="A45" s="4" t="s">
        <v>55</v>
      </c>
      <c r="B45" s="5" t="s">
        <v>56</v>
      </c>
      <c r="C45" s="6">
        <v>176188.73</v>
      </c>
      <c r="D45" s="6">
        <v>840000</v>
      </c>
      <c r="E45" s="6">
        <v>420000</v>
      </c>
      <c r="F45" s="6">
        <v>258495.68</v>
      </c>
      <c r="G45" s="7">
        <f t="shared" si="1"/>
        <v>30.773295238095237</v>
      </c>
      <c r="H45" s="7">
        <f t="shared" si="2"/>
        <v>61.546590476190474</v>
      </c>
      <c r="I45" s="8">
        <f t="shared" si="3"/>
        <v>82306.949999999983</v>
      </c>
      <c r="J45" s="7">
        <f t="shared" si="4"/>
        <v>146.71521839109684</v>
      </c>
    </row>
    <row r="46" spans="1:10" ht="26.25" thickBot="1" x14ac:dyDescent="0.25">
      <c r="A46" s="9" t="s">
        <v>57</v>
      </c>
      <c r="B46" s="10" t="s">
        <v>58</v>
      </c>
      <c r="C46" s="11"/>
      <c r="D46" s="11">
        <v>50000</v>
      </c>
      <c r="E46" s="11">
        <v>14500</v>
      </c>
      <c r="F46" s="11">
        <v>0</v>
      </c>
      <c r="G46" s="12">
        <f t="shared" si="1"/>
        <v>0</v>
      </c>
      <c r="H46" s="12">
        <f t="shared" si="2"/>
        <v>0</v>
      </c>
      <c r="I46" s="13">
        <f t="shared" si="3"/>
        <v>0</v>
      </c>
      <c r="J46" s="12"/>
    </row>
    <row r="47" spans="1:10" s="3" customFormat="1" ht="13.5" thickBot="1" x14ac:dyDescent="0.25">
      <c r="A47" s="27">
        <v>7000</v>
      </c>
      <c r="B47" s="22" t="s">
        <v>101</v>
      </c>
      <c r="C47" s="29">
        <f>SUM(C48:C53)</f>
        <v>150935</v>
      </c>
      <c r="D47" s="29">
        <f t="shared" ref="D47:F47" si="10">SUM(D48:D53)</f>
        <v>2825000</v>
      </c>
      <c r="E47" s="29">
        <f t="shared" si="10"/>
        <v>820000</v>
      </c>
      <c r="F47" s="29">
        <f t="shared" si="10"/>
        <v>543205.58000000007</v>
      </c>
      <c r="G47" s="24">
        <f t="shared" si="1"/>
        <v>19.228516106194693</v>
      </c>
      <c r="H47" s="24">
        <f t="shared" si="2"/>
        <v>66.244582926829281</v>
      </c>
      <c r="I47" s="25">
        <f t="shared" si="3"/>
        <v>392270.58000000007</v>
      </c>
      <c r="J47" s="26">
        <f t="shared" si="4"/>
        <v>359.89371583794355</v>
      </c>
    </row>
    <row r="48" spans="1:10" x14ac:dyDescent="0.2">
      <c r="A48" s="14" t="s">
        <v>59</v>
      </c>
      <c r="B48" s="15" t="s">
        <v>60</v>
      </c>
      <c r="C48" s="16"/>
      <c r="D48" s="16">
        <v>25000</v>
      </c>
      <c r="E48" s="16">
        <v>6000</v>
      </c>
      <c r="F48" s="16">
        <v>0</v>
      </c>
      <c r="G48" s="17">
        <f t="shared" si="1"/>
        <v>0</v>
      </c>
      <c r="H48" s="17">
        <f t="shared" si="2"/>
        <v>0</v>
      </c>
      <c r="I48" s="18">
        <f t="shared" si="3"/>
        <v>0</v>
      </c>
      <c r="J48" s="17"/>
    </row>
    <row r="49" spans="1:10" x14ac:dyDescent="0.2">
      <c r="A49" s="19">
        <v>7130</v>
      </c>
      <c r="B49" s="15" t="s">
        <v>105</v>
      </c>
      <c r="C49" s="16">
        <v>52900</v>
      </c>
      <c r="D49" s="16"/>
      <c r="E49" s="16"/>
      <c r="F49" s="16"/>
      <c r="G49" s="17"/>
      <c r="H49" s="17"/>
      <c r="I49" s="18">
        <f t="shared" si="3"/>
        <v>-52900</v>
      </c>
      <c r="J49" s="17">
        <f t="shared" si="4"/>
        <v>0</v>
      </c>
    </row>
    <row r="50" spans="1:10" x14ac:dyDescent="0.2">
      <c r="A50" s="4" t="s">
        <v>61</v>
      </c>
      <c r="B50" s="5" t="s">
        <v>62</v>
      </c>
      <c r="C50" s="6">
        <v>58000</v>
      </c>
      <c r="D50" s="6">
        <v>200000</v>
      </c>
      <c r="E50" s="6">
        <v>90000</v>
      </c>
      <c r="F50" s="6">
        <v>78960</v>
      </c>
      <c r="G50" s="7">
        <f t="shared" si="1"/>
        <v>39.479999999999997</v>
      </c>
      <c r="H50" s="7">
        <f t="shared" si="2"/>
        <v>87.733333333333334</v>
      </c>
      <c r="I50" s="8">
        <f t="shared" si="3"/>
        <v>20960</v>
      </c>
      <c r="J50" s="7">
        <f t="shared" si="4"/>
        <v>136.13793103448276</v>
      </c>
    </row>
    <row r="51" spans="1:10" ht="25.5" x14ac:dyDescent="0.2">
      <c r="A51" s="4" t="s">
        <v>63</v>
      </c>
      <c r="B51" s="5" t="s">
        <v>64</v>
      </c>
      <c r="C51" s="6">
        <v>28898</v>
      </c>
      <c r="D51" s="6">
        <v>2500000</v>
      </c>
      <c r="E51" s="6">
        <v>694000</v>
      </c>
      <c r="F51" s="6">
        <v>454387.18000000005</v>
      </c>
      <c r="G51" s="7">
        <f t="shared" si="1"/>
        <v>18.175487200000003</v>
      </c>
      <c r="H51" s="7">
        <f t="shared" si="2"/>
        <v>65.473657060518747</v>
      </c>
      <c r="I51" s="8">
        <f t="shared" si="3"/>
        <v>425489.18000000005</v>
      </c>
      <c r="J51" s="7">
        <f t="shared" si="4"/>
        <v>1572.38279465707</v>
      </c>
    </row>
    <row r="52" spans="1:10" x14ac:dyDescent="0.2">
      <c r="A52" s="4" t="s">
        <v>65</v>
      </c>
      <c r="B52" s="5" t="s">
        <v>66</v>
      </c>
      <c r="C52" s="6"/>
      <c r="D52" s="6">
        <v>50000</v>
      </c>
      <c r="E52" s="6">
        <v>15000</v>
      </c>
      <c r="F52" s="6">
        <v>0</v>
      </c>
      <c r="G52" s="7">
        <f t="shared" si="1"/>
        <v>0</v>
      </c>
      <c r="H52" s="7">
        <f t="shared" si="2"/>
        <v>0</v>
      </c>
      <c r="I52" s="8">
        <f t="shared" si="3"/>
        <v>0</v>
      </c>
      <c r="J52" s="7"/>
    </row>
    <row r="53" spans="1:10" ht="26.25" thickBot="1" x14ac:dyDescent="0.25">
      <c r="A53" s="9" t="s">
        <v>67</v>
      </c>
      <c r="B53" s="10" t="s">
        <v>68</v>
      </c>
      <c r="C53" s="11">
        <v>11137</v>
      </c>
      <c r="D53" s="11">
        <v>50000</v>
      </c>
      <c r="E53" s="11">
        <v>15000</v>
      </c>
      <c r="F53" s="11">
        <v>9858.4</v>
      </c>
      <c r="G53" s="12">
        <f t="shared" si="1"/>
        <v>19.716799999999999</v>
      </c>
      <c r="H53" s="12">
        <f t="shared" si="2"/>
        <v>65.722666666666669</v>
      </c>
      <c r="I53" s="13">
        <f t="shared" si="3"/>
        <v>-1278.6000000000004</v>
      </c>
      <c r="J53" s="12">
        <f t="shared" si="4"/>
        <v>88.519349914698751</v>
      </c>
    </row>
    <row r="54" spans="1:10" s="3" customFormat="1" ht="13.5" thickBot="1" x14ac:dyDescent="0.25">
      <c r="A54" s="27">
        <v>8000</v>
      </c>
      <c r="B54" s="22" t="s">
        <v>102</v>
      </c>
      <c r="C54" s="29">
        <f>SUM(C55:C57)</f>
        <v>301825.27</v>
      </c>
      <c r="D54" s="29">
        <f t="shared" ref="D54:F54" si="11">SUM(D55:D57)</f>
        <v>2755800</v>
      </c>
      <c r="E54" s="29">
        <f t="shared" si="11"/>
        <v>887300</v>
      </c>
      <c r="F54" s="29">
        <f t="shared" si="11"/>
        <v>563937.65</v>
      </c>
      <c r="G54" s="24">
        <f t="shared" si="1"/>
        <v>20.463663908846797</v>
      </c>
      <c r="H54" s="24">
        <f t="shared" si="2"/>
        <v>63.556593035050156</v>
      </c>
      <c r="I54" s="25">
        <f t="shared" si="3"/>
        <v>262112.38</v>
      </c>
      <c r="J54" s="26">
        <f t="shared" si="4"/>
        <v>186.84242376392143</v>
      </c>
    </row>
    <row r="55" spans="1:10" ht="25.5" x14ac:dyDescent="0.2">
      <c r="A55" s="14" t="s">
        <v>69</v>
      </c>
      <c r="B55" s="15" t="s">
        <v>70</v>
      </c>
      <c r="C55" s="16"/>
      <c r="D55" s="16">
        <v>120000</v>
      </c>
      <c r="E55" s="16">
        <v>40000</v>
      </c>
      <c r="F55" s="16">
        <v>0</v>
      </c>
      <c r="G55" s="17">
        <f t="shared" si="1"/>
        <v>0</v>
      </c>
      <c r="H55" s="17">
        <f t="shared" si="2"/>
        <v>0</v>
      </c>
      <c r="I55" s="18">
        <f t="shared" si="3"/>
        <v>0</v>
      </c>
      <c r="J55" s="17"/>
    </row>
    <row r="56" spans="1:10" x14ac:dyDescent="0.2">
      <c r="A56" s="4" t="s">
        <v>71</v>
      </c>
      <c r="B56" s="5" t="s">
        <v>72</v>
      </c>
      <c r="C56" s="6">
        <v>301825.27</v>
      </c>
      <c r="D56" s="6">
        <v>2525000</v>
      </c>
      <c r="E56" s="6">
        <v>847300</v>
      </c>
      <c r="F56" s="6">
        <v>563937.65</v>
      </c>
      <c r="G56" s="7">
        <f t="shared" si="1"/>
        <v>22.334164356435647</v>
      </c>
      <c r="H56" s="7">
        <f t="shared" si="2"/>
        <v>66.557022306148951</v>
      </c>
      <c r="I56" s="8">
        <f t="shared" si="3"/>
        <v>262112.38</v>
      </c>
      <c r="J56" s="7">
        <f t="shared" si="4"/>
        <v>186.84242376392143</v>
      </c>
    </row>
    <row r="57" spans="1:10" ht="13.5" thickBot="1" x14ac:dyDescent="0.25">
      <c r="A57" s="9" t="s">
        <v>73</v>
      </c>
      <c r="B57" s="10" t="s">
        <v>74</v>
      </c>
      <c r="C57" s="11"/>
      <c r="D57" s="11">
        <v>110800</v>
      </c>
      <c r="E57" s="11">
        <v>0</v>
      </c>
      <c r="F57" s="11">
        <v>0</v>
      </c>
      <c r="G57" s="12">
        <f t="shared" si="1"/>
        <v>0</v>
      </c>
      <c r="H57" s="12"/>
      <c r="I57" s="13">
        <f t="shared" si="3"/>
        <v>0</v>
      </c>
      <c r="J57" s="12"/>
    </row>
    <row r="58" spans="1:10" s="3" customFormat="1" ht="13.5" thickBot="1" x14ac:dyDescent="0.25">
      <c r="A58" s="27">
        <v>9000</v>
      </c>
      <c r="B58" s="22" t="s">
        <v>103</v>
      </c>
      <c r="C58" s="29">
        <f>SUM(C59:C60)</f>
        <v>7171124.2400000002</v>
      </c>
      <c r="D58" s="29">
        <f t="shared" ref="D58:F58" si="12">SUM(D59:D60)</f>
        <v>12214500</v>
      </c>
      <c r="E58" s="29">
        <f t="shared" si="12"/>
        <v>9514500</v>
      </c>
      <c r="F58" s="29">
        <f t="shared" si="12"/>
        <v>8590500</v>
      </c>
      <c r="G58" s="24">
        <f t="shared" si="1"/>
        <v>70.330345081665229</v>
      </c>
      <c r="H58" s="24">
        <f t="shared" si="2"/>
        <v>90.288507015607749</v>
      </c>
      <c r="I58" s="25">
        <f t="shared" si="3"/>
        <v>1419375.7599999998</v>
      </c>
      <c r="J58" s="26">
        <f t="shared" si="4"/>
        <v>119.79293221672032</v>
      </c>
    </row>
    <row r="59" spans="1:10" ht="38.25" x14ac:dyDescent="0.2">
      <c r="A59" s="14" t="s">
        <v>75</v>
      </c>
      <c r="B59" s="15" t="s">
        <v>76</v>
      </c>
      <c r="C59" s="16">
        <v>4242400</v>
      </c>
      <c r="D59" s="16">
        <v>4634500</v>
      </c>
      <c r="E59" s="16">
        <v>4634500</v>
      </c>
      <c r="F59" s="16">
        <v>4634500</v>
      </c>
      <c r="G59" s="17">
        <f t="shared" si="1"/>
        <v>100</v>
      </c>
      <c r="H59" s="17">
        <f t="shared" si="2"/>
        <v>100</v>
      </c>
      <c r="I59" s="18">
        <f t="shared" si="3"/>
        <v>392100</v>
      </c>
      <c r="J59" s="17">
        <f t="shared" si="4"/>
        <v>109.24240995662832</v>
      </c>
    </row>
    <row r="60" spans="1:10" ht="13.5" thickBot="1" x14ac:dyDescent="0.25">
      <c r="A60" s="9" t="s">
        <v>77</v>
      </c>
      <c r="B60" s="10" t="s">
        <v>78</v>
      </c>
      <c r="C60" s="11">
        <v>2928724.24</v>
      </c>
      <c r="D60" s="11">
        <v>7580000</v>
      </c>
      <c r="E60" s="11">
        <v>4880000</v>
      </c>
      <c r="F60" s="11">
        <v>3956000</v>
      </c>
      <c r="G60" s="12">
        <f t="shared" si="1"/>
        <v>52.189973614775731</v>
      </c>
      <c r="H60" s="12">
        <f t="shared" si="2"/>
        <v>81.06557377049181</v>
      </c>
      <c r="I60" s="13">
        <f t="shared" si="3"/>
        <v>1027275.7599999998</v>
      </c>
      <c r="J60" s="12">
        <f t="shared" si="4"/>
        <v>135.07587863581173</v>
      </c>
    </row>
    <row r="61" spans="1:10" ht="16.5" thickBot="1" x14ac:dyDescent="0.25">
      <c r="A61" s="82" t="s">
        <v>79</v>
      </c>
      <c r="B61" s="83" t="s">
        <v>108</v>
      </c>
      <c r="C61" s="84">
        <f>C13+C17+C26+C30+C36+C40+C47+C54+C58</f>
        <v>35755197.720000006</v>
      </c>
      <c r="D61" s="84">
        <f t="shared" ref="D61:F61" si="13">D13+D17+D26+D30+D36+D40+D47+D54+D58</f>
        <v>163383254.24000001</v>
      </c>
      <c r="E61" s="84">
        <f t="shared" si="13"/>
        <v>54911634.240000002</v>
      </c>
      <c r="F61" s="84">
        <f t="shared" si="13"/>
        <v>43099134.129999995</v>
      </c>
      <c r="G61" s="85">
        <f t="shared" si="1"/>
        <v>26.379162497700044</v>
      </c>
      <c r="H61" s="85">
        <f t="shared" si="2"/>
        <v>78.488165079240574</v>
      </c>
      <c r="I61" s="86">
        <f t="shared" si="3"/>
        <v>7343936.409999989</v>
      </c>
      <c r="J61" s="87">
        <f t="shared" si="4"/>
        <v>120.53949321581318</v>
      </c>
    </row>
    <row r="62" spans="1:10" s="34" customFormat="1" ht="15.75" thickBot="1" x14ac:dyDescent="0.25">
      <c r="A62" s="60"/>
      <c r="B62" s="65" t="s">
        <v>118</v>
      </c>
      <c r="C62" s="61"/>
      <c r="D62" s="61"/>
      <c r="E62" s="61"/>
      <c r="F62" s="61"/>
      <c r="G62" s="62"/>
      <c r="H62" s="62"/>
      <c r="I62" s="63"/>
      <c r="J62" s="64"/>
    </row>
    <row r="63" spans="1:10" s="34" customFormat="1" ht="26.25" thickBot="1" x14ac:dyDescent="0.25">
      <c r="A63" s="57">
        <v>8831</v>
      </c>
      <c r="B63" s="58" t="s">
        <v>119</v>
      </c>
      <c r="C63" s="59"/>
      <c r="D63" s="59">
        <v>248500</v>
      </c>
      <c r="E63" s="59"/>
      <c r="F63" s="59"/>
      <c r="G63" s="48">
        <f t="shared" si="1"/>
        <v>0</v>
      </c>
      <c r="H63" s="48"/>
      <c r="I63" s="49">
        <f t="shared" si="3"/>
        <v>0</v>
      </c>
      <c r="J63" s="50"/>
    </row>
    <row r="64" spans="1:10" s="71" customFormat="1" ht="15.75" customHeight="1" thickBot="1" x14ac:dyDescent="0.25">
      <c r="A64" s="94"/>
      <c r="B64" s="95" t="s">
        <v>129</v>
      </c>
      <c r="C64" s="102"/>
      <c r="D64" s="102"/>
      <c r="E64" s="102"/>
      <c r="F64" s="103"/>
      <c r="G64" s="104"/>
      <c r="H64" s="104"/>
      <c r="I64" s="105"/>
      <c r="J64" s="106"/>
    </row>
    <row r="65" spans="1:10" s="71" customFormat="1" x14ac:dyDescent="0.2">
      <c r="A65" s="74">
        <v>200000</v>
      </c>
      <c r="B65" s="75" t="s">
        <v>122</v>
      </c>
      <c r="C65" s="76"/>
      <c r="D65" s="76">
        <v>1871054.24</v>
      </c>
      <c r="E65" s="76"/>
      <c r="F65" s="76">
        <f>F66</f>
        <v>2201</v>
      </c>
      <c r="G65" s="40">
        <f t="shared" ref="G65:G72" si="14">F65/D65*100</f>
        <v>0.1176342167397563</v>
      </c>
      <c r="H65" s="40"/>
      <c r="I65" s="107"/>
      <c r="J65" s="107"/>
    </row>
    <row r="66" spans="1:10" s="71" customFormat="1" x14ac:dyDescent="0.2">
      <c r="A66" s="66">
        <v>208000</v>
      </c>
      <c r="B66" s="67" t="s">
        <v>123</v>
      </c>
      <c r="C66" s="73"/>
      <c r="D66" s="73">
        <v>1871054.24</v>
      </c>
      <c r="E66" s="73"/>
      <c r="F66" s="73">
        <f>SUM(F67:F68)</f>
        <v>2201</v>
      </c>
      <c r="G66" s="37">
        <f t="shared" si="14"/>
        <v>0.1176342167397563</v>
      </c>
      <c r="H66" s="37"/>
      <c r="I66" s="69"/>
      <c r="J66" s="69"/>
    </row>
    <row r="67" spans="1:10" s="71" customFormat="1" x14ac:dyDescent="0.2">
      <c r="A67" s="69">
        <v>208100</v>
      </c>
      <c r="B67" s="70" t="s">
        <v>124</v>
      </c>
      <c r="C67" s="72"/>
      <c r="D67" s="72">
        <v>2074453.24</v>
      </c>
      <c r="E67" s="72"/>
      <c r="F67" s="69">
        <v>115215.21</v>
      </c>
      <c r="G67" s="37">
        <f t="shared" si="14"/>
        <v>5.5540037142509897</v>
      </c>
      <c r="H67" s="37"/>
      <c r="I67" s="69"/>
      <c r="J67" s="69"/>
    </row>
    <row r="68" spans="1:10" s="71" customFormat="1" ht="25.5" x14ac:dyDescent="0.2">
      <c r="A68" s="69">
        <v>208400</v>
      </c>
      <c r="B68" s="70" t="s">
        <v>126</v>
      </c>
      <c r="C68" s="72"/>
      <c r="D68" s="72">
        <v>-203399</v>
      </c>
      <c r="E68" s="72"/>
      <c r="F68" s="69">
        <v>-113014.21</v>
      </c>
      <c r="G68" s="37">
        <f t="shared" si="14"/>
        <v>55.562814959758896</v>
      </c>
      <c r="H68" s="37"/>
      <c r="I68" s="69"/>
      <c r="J68" s="69"/>
    </row>
    <row r="69" spans="1:10" s="71" customFormat="1" x14ac:dyDescent="0.2">
      <c r="A69" s="66">
        <v>600000</v>
      </c>
      <c r="B69" s="67" t="s">
        <v>127</v>
      </c>
      <c r="C69" s="73"/>
      <c r="D69" s="73">
        <v>1871054.24</v>
      </c>
      <c r="E69" s="73"/>
      <c r="F69" s="73">
        <f>F70</f>
        <v>2201</v>
      </c>
      <c r="G69" s="37">
        <f t="shared" si="14"/>
        <v>0.1176342167397563</v>
      </c>
      <c r="H69" s="37"/>
      <c r="I69" s="69"/>
      <c r="J69" s="69"/>
    </row>
    <row r="70" spans="1:10" s="71" customFormat="1" x14ac:dyDescent="0.2">
      <c r="A70" s="66">
        <v>602000</v>
      </c>
      <c r="B70" s="67" t="s">
        <v>128</v>
      </c>
      <c r="C70" s="73"/>
      <c r="D70" s="73">
        <v>1871054.24</v>
      </c>
      <c r="E70" s="73"/>
      <c r="F70" s="73">
        <f>SUM(F71:F72)</f>
        <v>2201</v>
      </c>
      <c r="G70" s="37">
        <f t="shared" si="14"/>
        <v>0.1176342167397563</v>
      </c>
      <c r="H70" s="37"/>
      <c r="I70" s="69"/>
      <c r="J70" s="69"/>
    </row>
    <row r="71" spans="1:10" s="71" customFormat="1" x14ac:dyDescent="0.2">
      <c r="A71" s="69">
        <v>602304</v>
      </c>
      <c r="B71" s="70" t="s">
        <v>125</v>
      </c>
      <c r="C71" s="72"/>
      <c r="D71" s="72">
        <v>2074453.24</v>
      </c>
      <c r="E71" s="72"/>
      <c r="F71" s="69">
        <v>115215.21</v>
      </c>
      <c r="G71" s="37">
        <f t="shared" si="14"/>
        <v>5.5540037142509897</v>
      </c>
      <c r="H71" s="37"/>
      <c r="I71" s="69"/>
      <c r="J71" s="69"/>
    </row>
    <row r="72" spans="1:10" s="71" customFormat="1" ht="26.25" thickBot="1" x14ac:dyDescent="0.25">
      <c r="A72" s="69">
        <v>602400</v>
      </c>
      <c r="B72" s="70" t="s">
        <v>126</v>
      </c>
      <c r="C72" s="72"/>
      <c r="D72" s="72">
        <v>-203399</v>
      </c>
      <c r="E72" s="72"/>
      <c r="F72" s="69">
        <v>-113014.21</v>
      </c>
      <c r="G72" s="37">
        <f t="shared" si="14"/>
        <v>55.562814959758896</v>
      </c>
      <c r="H72" s="37"/>
      <c r="I72" s="69"/>
      <c r="J72" s="69"/>
    </row>
    <row r="73" spans="1:10" s="34" customFormat="1" ht="28.5" customHeight="1" thickBot="1" x14ac:dyDescent="0.25">
      <c r="A73" s="51"/>
      <c r="B73" s="56" t="s">
        <v>116</v>
      </c>
      <c r="C73" s="52"/>
      <c r="D73" s="52"/>
      <c r="E73" s="52"/>
      <c r="F73" s="52"/>
      <c r="G73" s="53"/>
      <c r="H73" s="53"/>
      <c r="I73" s="54"/>
      <c r="J73" s="55"/>
    </row>
    <row r="74" spans="1:10" s="35" customFormat="1" ht="13.5" thickBot="1" x14ac:dyDescent="0.25">
      <c r="A74" s="21" t="s">
        <v>94</v>
      </c>
      <c r="B74" s="22" t="s">
        <v>95</v>
      </c>
      <c r="C74" s="42">
        <f>C75+C76</f>
        <v>49558</v>
      </c>
      <c r="D74" s="42">
        <f t="shared" ref="D74:F74" si="15">D75+D76</f>
        <v>120000</v>
      </c>
      <c r="E74" s="42">
        <f t="shared" si="15"/>
        <v>12000</v>
      </c>
      <c r="F74" s="42">
        <f t="shared" si="15"/>
        <v>12000</v>
      </c>
      <c r="G74" s="24">
        <f t="shared" si="1"/>
        <v>10</v>
      </c>
      <c r="H74" s="24">
        <f t="shared" si="2"/>
        <v>100</v>
      </c>
      <c r="I74" s="25">
        <f t="shared" si="3"/>
        <v>-37558</v>
      </c>
      <c r="J74" s="26">
        <f t="shared" si="4"/>
        <v>24.214052221639289</v>
      </c>
    </row>
    <row r="75" spans="1:10" ht="51" x14ac:dyDescent="0.2">
      <c r="A75" s="14" t="s">
        <v>3</v>
      </c>
      <c r="B75" s="15" t="s">
        <v>4</v>
      </c>
      <c r="C75" s="39">
        <v>49558</v>
      </c>
      <c r="D75" s="16">
        <v>100000</v>
      </c>
      <c r="E75" s="16">
        <v>0</v>
      </c>
      <c r="F75" s="16">
        <v>0</v>
      </c>
      <c r="G75" s="40">
        <f t="shared" si="1"/>
        <v>0</v>
      </c>
      <c r="H75" s="40"/>
      <c r="I75" s="41">
        <f t="shared" si="3"/>
        <v>-49558</v>
      </c>
      <c r="J75" s="40">
        <f t="shared" si="4"/>
        <v>0</v>
      </c>
    </row>
    <row r="76" spans="1:10" ht="39" thickBot="1" x14ac:dyDescent="0.25">
      <c r="A76" s="9" t="s">
        <v>5</v>
      </c>
      <c r="B76" s="10" t="s">
        <v>6</v>
      </c>
      <c r="C76" s="43"/>
      <c r="D76" s="11">
        <v>20000</v>
      </c>
      <c r="E76" s="11">
        <v>12000</v>
      </c>
      <c r="F76" s="11">
        <v>12000</v>
      </c>
      <c r="G76" s="44">
        <f t="shared" si="1"/>
        <v>60</v>
      </c>
      <c r="H76" s="44">
        <f t="shared" si="2"/>
        <v>100</v>
      </c>
      <c r="I76" s="45">
        <f t="shared" si="3"/>
        <v>12000</v>
      </c>
      <c r="J76" s="44"/>
    </row>
    <row r="77" spans="1:10" s="34" customFormat="1" ht="13.5" thickBot="1" x14ac:dyDescent="0.25">
      <c r="A77" s="27">
        <v>1000</v>
      </c>
      <c r="B77" s="22" t="s">
        <v>96</v>
      </c>
      <c r="C77" s="47">
        <f>C78+C79+C80</f>
        <v>420379.2</v>
      </c>
      <c r="D77" s="47">
        <f t="shared" ref="D77:F77" si="16">D78+D79+D80</f>
        <v>1867706.3699999999</v>
      </c>
      <c r="E77" s="47">
        <f t="shared" si="16"/>
        <v>400200.84249999997</v>
      </c>
      <c r="F77" s="47">
        <f t="shared" si="16"/>
        <v>244070.11</v>
      </c>
      <c r="G77" s="24">
        <f t="shared" si="1"/>
        <v>13.067905850746763</v>
      </c>
      <c r="H77" s="24">
        <f t="shared" si="2"/>
        <v>60.986905593533322</v>
      </c>
      <c r="I77" s="25">
        <f t="shared" si="3"/>
        <v>-176309.09000000003</v>
      </c>
      <c r="J77" s="26">
        <f t="shared" si="4"/>
        <v>58.059511507705416</v>
      </c>
    </row>
    <row r="78" spans="1:10" x14ac:dyDescent="0.2">
      <c r="A78" s="14" t="s">
        <v>9</v>
      </c>
      <c r="B78" s="15" t="s">
        <v>10</v>
      </c>
      <c r="C78" s="46">
        <v>214741.85</v>
      </c>
      <c r="D78" s="16">
        <v>776231.8</v>
      </c>
      <c r="E78" s="16">
        <v>169057.95</v>
      </c>
      <c r="F78" s="16">
        <v>98088.93</v>
      </c>
      <c r="G78" s="40">
        <f t="shared" si="1"/>
        <v>12.63655134973857</v>
      </c>
      <c r="H78" s="40">
        <f t="shared" si="2"/>
        <v>58.020891652832638</v>
      </c>
      <c r="I78" s="41">
        <f t="shared" si="3"/>
        <v>-116652.92000000001</v>
      </c>
      <c r="J78" s="40">
        <f t="shared" si="4"/>
        <v>45.677603131387748</v>
      </c>
    </row>
    <row r="79" spans="1:10" ht="38.25" x14ac:dyDescent="0.2">
      <c r="A79" s="32" t="s">
        <v>11</v>
      </c>
      <c r="B79" s="30" t="s">
        <v>12</v>
      </c>
      <c r="C79" s="36">
        <v>192183.35</v>
      </c>
      <c r="D79" s="31">
        <v>1005900.6399999999</v>
      </c>
      <c r="E79" s="31">
        <v>209749.40999999997</v>
      </c>
      <c r="F79" s="33">
        <v>137061.18</v>
      </c>
      <c r="G79" s="37">
        <f t="shared" si="1"/>
        <v>13.625717546019258</v>
      </c>
      <c r="H79" s="37">
        <f t="shared" si="2"/>
        <v>65.345204069942326</v>
      </c>
      <c r="I79" s="38">
        <f t="shared" si="3"/>
        <v>-55122.170000000013</v>
      </c>
      <c r="J79" s="37">
        <f t="shared" si="4"/>
        <v>71.31792634481603</v>
      </c>
    </row>
    <row r="80" spans="1:10" ht="13.5" thickBot="1" x14ac:dyDescent="0.25">
      <c r="A80" s="9" t="s">
        <v>15</v>
      </c>
      <c r="B80" s="10" t="s">
        <v>16</v>
      </c>
      <c r="C80" s="43">
        <v>13454</v>
      </c>
      <c r="D80" s="11">
        <v>85573.93</v>
      </c>
      <c r="E80" s="11">
        <v>21393.482499999998</v>
      </c>
      <c r="F80" s="11">
        <v>8920</v>
      </c>
      <c r="G80" s="44">
        <f t="shared" si="1"/>
        <v>10.423735359589072</v>
      </c>
      <c r="H80" s="44">
        <f t="shared" si="2"/>
        <v>41.694941438356288</v>
      </c>
      <c r="I80" s="45">
        <f t="shared" si="3"/>
        <v>-4534</v>
      </c>
      <c r="J80" s="44">
        <f t="shared" si="4"/>
        <v>66.299985134532477</v>
      </c>
    </row>
    <row r="81" spans="1:10" s="34" customFormat="1" ht="13.5" thickBot="1" x14ac:dyDescent="0.25">
      <c r="A81" s="27">
        <v>3000</v>
      </c>
      <c r="B81" s="22" t="s">
        <v>97</v>
      </c>
      <c r="C81" s="47">
        <f>C82+C83</f>
        <v>146365.5</v>
      </c>
      <c r="D81" s="47">
        <f t="shared" ref="D81:F81" si="17">D82+D83</f>
        <v>1019700</v>
      </c>
      <c r="E81" s="47">
        <f t="shared" si="17"/>
        <v>228925</v>
      </c>
      <c r="F81" s="47">
        <f t="shared" si="17"/>
        <v>216836.77000000002</v>
      </c>
      <c r="G81" s="24">
        <f t="shared" si="1"/>
        <v>21.264761204275771</v>
      </c>
      <c r="H81" s="24">
        <f t="shared" si="2"/>
        <v>94.719567543955449</v>
      </c>
      <c r="I81" s="25">
        <f t="shared" si="3"/>
        <v>70471.270000000019</v>
      </c>
      <c r="J81" s="26">
        <f t="shared" si="4"/>
        <v>148.14745961309191</v>
      </c>
    </row>
    <row r="82" spans="1:10" ht="51" x14ac:dyDescent="0.2">
      <c r="A82" s="14" t="s">
        <v>25</v>
      </c>
      <c r="B82" s="15" t="s">
        <v>26</v>
      </c>
      <c r="C82" s="46">
        <v>143965.5</v>
      </c>
      <c r="D82" s="16">
        <v>890700</v>
      </c>
      <c r="E82" s="16">
        <v>212425</v>
      </c>
      <c r="F82" s="16">
        <v>209286.77000000002</v>
      </c>
      <c r="G82" s="40">
        <f t="shared" si="1"/>
        <v>23.496886718311444</v>
      </c>
      <c r="H82" s="40">
        <f t="shared" si="2"/>
        <v>98.522664469812881</v>
      </c>
      <c r="I82" s="41">
        <f t="shared" si="3"/>
        <v>65321.270000000019</v>
      </c>
      <c r="J82" s="40">
        <f t="shared" si="4"/>
        <v>145.3728636374687</v>
      </c>
    </row>
    <row r="83" spans="1:10" ht="26.25" thickBot="1" x14ac:dyDescent="0.25">
      <c r="A83" s="9" t="s">
        <v>27</v>
      </c>
      <c r="B83" s="10" t="s">
        <v>28</v>
      </c>
      <c r="C83" s="43">
        <v>2400</v>
      </c>
      <c r="D83" s="11">
        <v>129000</v>
      </c>
      <c r="E83" s="11">
        <v>16500</v>
      </c>
      <c r="F83" s="11">
        <v>7550</v>
      </c>
      <c r="G83" s="44">
        <f t="shared" si="1"/>
        <v>5.8527131782945743</v>
      </c>
      <c r="H83" s="44">
        <f t="shared" si="2"/>
        <v>45.757575757575758</v>
      </c>
      <c r="I83" s="45">
        <f t="shared" si="3"/>
        <v>5150</v>
      </c>
      <c r="J83" s="44">
        <f t="shared" si="4"/>
        <v>314.58333333333337</v>
      </c>
    </row>
    <row r="84" spans="1:10" s="34" customFormat="1" ht="13.5" thickBot="1" x14ac:dyDescent="0.25">
      <c r="A84" s="27">
        <v>4000</v>
      </c>
      <c r="B84" s="22" t="s">
        <v>98</v>
      </c>
      <c r="C84" s="47">
        <f>C85+C86+C87</f>
        <v>59410.119999999995</v>
      </c>
      <c r="D84" s="47">
        <f t="shared" ref="D84:F84" si="18">D85+D86+D87</f>
        <v>743197</v>
      </c>
      <c r="E84" s="47">
        <f t="shared" si="18"/>
        <v>124299.25</v>
      </c>
      <c r="F84" s="47">
        <f t="shared" si="18"/>
        <v>15134.130000000001</v>
      </c>
      <c r="G84" s="24">
        <f t="shared" si="1"/>
        <v>2.0363550983117533</v>
      </c>
      <c r="H84" s="24">
        <f t="shared" si="2"/>
        <v>12.175560190427538</v>
      </c>
      <c r="I84" s="25">
        <f t="shared" si="3"/>
        <v>-44275.989999999991</v>
      </c>
      <c r="J84" s="26">
        <f t="shared" si="4"/>
        <v>25.473993319656657</v>
      </c>
    </row>
    <row r="85" spans="1:10" x14ac:dyDescent="0.2">
      <c r="A85" s="14" t="s">
        <v>31</v>
      </c>
      <c r="B85" s="15" t="s">
        <v>32</v>
      </c>
      <c r="C85" s="46">
        <v>25839.95</v>
      </c>
      <c r="D85" s="16">
        <v>439197</v>
      </c>
      <c r="E85" s="16">
        <v>48299.25</v>
      </c>
      <c r="F85" s="16">
        <v>0</v>
      </c>
      <c r="G85" s="40">
        <f t="shared" si="1"/>
        <v>0</v>
      </c>
      <c r="H85" s="40">
        <f t="shared" si="2"/>
        <v>0</v>
      </c>
      <c r="I85" s="41">
        <f t="shared" si="3"/>
        <v>-25839.95</v>
      </c>
      <c r="J85" s="40">
        <f t="shared" si="4"/>
        <v>0</v>
      </c>
    </row>
    <row r="86" spans="1:10" x14ac:dyDescent="0.2">
      <c r="A86" s="32" t="s">
        <v>33</v>
      </c>
      <c r="B86" s="30" t="s">
        <v>34</v>
      </c>
      <c r="C86" s="36">
        <v>2183</v>
      </c>
      <c r="D86" s="31">
        <v>10000</v>
      </c>
      <c r="E86" s="31">
        <v>2500</v>
      </c>
      <c r="F86" s="33">
        <v>0</v>
      </c>
      <c r="G86" s="37">
        <f t="shared" si="1"/>
        <v>0</v>
      </c>
      <c r="H86" s="37">
        <f t="shared" si="2"/>
        <v>0</v>
      </c>
      <c r="I86" s="38">
        <f t="shared" si="3"/>
        <v>-2183</v>
      </c>
      <c r="J86" s="37">
        <f t="shared" si="4"/>
        <v>0</v>
      </c>
    </row>
    <row r="87" spans="1:10" ht="26.25" thickBot="1" x14ac:dyDescent="0.25">
      <c r="A87" s="9" t="s">
        <v>35</v>
      </c>
      <c r="B87" s="10" t="s">
        <v>36</v>
      </c>
      <c r="C87" s="43">
        <v>31387.17</v>
      </c>
      <c r="D87" s="11">
        <v>294000</v>
      </c>
      <c r="E87" s="11">
        <v>73500</v>
      </c>
      <c r="F87" s="11">
        <v>15134.130000000001</v>
      </c>
      <c r="G87" s="44">
        <f t="shared" si="1"/>
        <v>5.1476632653061225</v>
      </c>
      <c r="H87" s="44">
        <f t="shared" si="2"/>
        <v>20.59065306122449</v>
      </c>
      <c r="I87" s="45">
        <f t="shared" si="3"/>
        <v>-16253.039999999997</v>
      </c>
      <c r="J87" s="44">
        <f t="shared" si="4"/>
        <v>48.217567878849863</v>
      </c>
    </row>
    <row r="88" spans="1:10" s="34" customFormat="1" ht="13.5" thickBot="1" x14ac:dyDescent="0.25">
      <c r="A88" s="27">
        <v>6000</v>
      </c>
      <c r="B88" s="22" t="s">
        <v>100</v>
      </c>
      <c r="C88" s="47">
        <f>C89+C90</f>
        <v>53888</v>
      </c>
      <c r="D88" s="47">
        <f t="shared" ref="D88:F88" si="19">D89+D90</f>
        <v>421412</v>
      </c>
      <c r="E88" s="47">
        <f t="shared" si="19"/>
        <v>216328</v>
      </c>
      <c r="F88" s="47">
        <f t="shared" si="19"/>
        <v>96244.47</v>
      </c>
      <c r="G88" s="24">
        <f t="shared" si="1"/>
        <v>22.838568906438354</v>
      </c>
      <c r="H88" s="24">
        <f t="shared" si="2"/>
        <v>44.490066010872383</v>
      </c>
      <c r="I88" s="25">
        <f t="shared" si="3"/>
        <v>42356.47</v>
      </c>
      <c r="J88" s="26">
        <f t="shared" si="4"/>
        <v>178.6009315617577</v>
      </c>
    </row>
    <row r="89" spans="1:10" x14ac:dyDescent="0.2">
      <c r="A89" s="14" t="s">
        <v>51</v>
      </c>
      <c r="B89" s="15" t="s">
        <v>52</v>
      </c>
      <c r="C89" s="46">
        <v>53888</v>
      </c>
      <c r="D89" s="16">
        <v>277412</v>
      </c>
      <c r="E89" s="16">
        <v>148328</v>
      </c>
      <c r="F89" s="16">
        <v>28593.27</v>
      </c>
      <c r="G89" s="40">
        <f t="shared" si="1"/>
        <v>10.307149654665263</v>
      </c>
      <c r="H89" s="40">
        <f t="shared" si="2"/>
        <v>19.277054905344912</v>
      </c>
      <c r="I89" s="41">
        <f t="shared" si="3"/>
        <v>-25294.73</v>
      </c>
      <c r="J89" s="40">
        <f t="shared" si="4"/>
        <v>53.060551514251785</v>
      </c>
    </row>
    <row r="90" spans="1:10" ht="13.5" thickBot="1" x14ac:dyDescent="0.25">
      <c r="A90" s="9" t="s">
        <v>53</v>
      </c>
      <c r="B90" s="10" t="s">
        <v>54</v>
      </c>
      <c r="C90" s="43"/>
      <c r="D90" s="11">
        <v>144000</v>
      </c>
      <c r="E90" s="11">
        <v>68000</v>
      </c>
      <c r="F90" s="11">
        <v>67651.199999999997</v>
      </c>
      <c r="G90" s="44">
        <f t="shared" ref="G90:G110" si="20">F90/D90*100</f>
        <v>46.98</v>
      </c>
      <c r="H90" s="44">
        <f t="shared" ref="H90:H101" si="21">F90/E90*100</f>
        <v>99.487058823529409</v>
      </c>
      <c r="I90" s="45">
        <f t="shared" ref="I90:I101" si="22">F90-C90</f>
        <v>67651.199999999997</v>
      </c>
      <c r="J90" s="44"/>
    </row>
    <row r="91" spans="1:10" s="34" customFormat="1" ht="13.5" thickBot="1" x14ac:dyDescent="0.25">
      <c r="A91" s="27">
        <v>7000</v>
      </c>
      <c r="B91" s="22" t="s">
        <v>101</v>
      </c>
      <c r="C91" s="47">
        <f>C92+C93+C94</f>
        <v>444319</v>
      </c>
      <c r="D91" s="47">
        <f t="shared" ref="D91:F91" si="23">D92+D93+D94</f>
        <v>2550000</v>
      </c>
      <c r="E91" s="47">
        <f t="shared" si="23"/>
        <v>753800</v>
      </c>
      <c r="F91" s="47">
        <f t="shared" si="23"/>
        <v>500750.4</v>
      </c>
      <c r="G91" s="24">
        <f t="shared" si="20"/>
        <v>19.637270588235296</v>
      </c>
      <c r="H91" s="24">
        <f t="shared" si="21"/>
        <v>66.430140620854345</v>
      </c>
      <c r="I91" s="25">
        <f t="shared" si="22"/>
        <v>56431.400000000023</v>
      </c>
      <c r="J91" s="26">
        <f t="shared" ref="J91:J98" si="24">F91/C91*100</f>
        <v>112.70064975839431</v>
      </c>
    </row>
    <row r="92" spans="1:10" x14ac:dyDescent="0.2">
      <c r="A92" s="14" t="s">
        <v>109</v>
      </c>
      <c r="B92" s="15" t="s">
        <v>105</v>
      </c>
      <c r="C92" s="46"/>
      <c r="D92" s="16">
        <v>710000</v>
      </c>
      <c r="E92" s="16">
        <v>500000</v>
      </c>
      <c r="F92" s="16">
        <v>350800</v>
      </c>
      <c r="G92" s="40">
        <f t="shared" si="20"/>
        <v>49.408450704225352</v>
      </c>
      <c r="H92" s="40">
        <f t="shared" si="21"/>
        <v>70.16</v>
      </c>
      <c r="I92" s="41">
        <f t="shared" si="22"/>
        <v>350800</v>
      </c>
      <c r="J92" s="40"/>
    </row>
    <row r="93" spans="1:10" ht="25.5" x14ac:dyDescent="0.2">
      <c r="A93" s="32" t="s">
        <v>110</v>
      </c>
      <c r="B93" s="30" t="s">
        <v>111</v>
      </c>
      <c r="C93" s="36"/>
      <c r="D93" s="31">
        <v>1640000</v>
      </c>
      <c r="E93" s="31">
        <v>53800</v>
      </c>
      <c r="F93" s="33">
        <v>26900</v>
      </c>
      <c r="G93" s="37">
        <f t="shared" si="20"/>
        <v>1.6402439024390245</v>
      </c>
      <c r="H93" s="37">
        <f t="shared" si="21"/>
        <v>50</v>
      </c>
      <c r="I93" s="38">
        <f t="shared" si="22"/>
        <v>26900</v>
      </c>
      <c r="J93" s="37"/>
    </row>
    <row r="94" spans="1:10" ht="39" thickBot="1" x14ac:dyDescent="0.25">
      <c r="A94" s="9" t="s">
        <v>112</v>
      </c>
      <c r="B94" s="10" t="s">
        <v>113</v>
      </c>
      <c r="C94" s="43">
        <v>444319</v>
      </c>
      <c r="D94" s="11">
        <v>200000</v>
      </c>
      <c r="E94" s="11">
        <v>200000</v>
      </c>
      <c r="F94" s="11">
        <v>123050.4</v>
      </c>
      <c r="G94" s="44">
        <f t="shared" si="20"/>
        <v>61.525200000000005</v>
      </c>
      <c r="H94" s="44">
        <f t="shared" si="21"/>
        <v>61.525200000000005</v>
      </c>
      <c r="I94" s="45">
        <f t="shared" si="22"/>
        <v>-321268.59999999998</v>
      </c>
      <c r="J94" s="44">
        <f t="shared" si="24"/>
        <v>27.694156675721722</v>
      </c>
    </row>
    <row r="95" spans="1:10" s="34" customFormat="1" ht="13.5" thickBot="1" x14ac:dyDescent="0.25">
      <c r="A95" s="27">
        <v>8000</v>
      </c>
      <c r="B95" s="22" t="s">
        <v>102</v>
      </c>
      <c r="C95" s="47">
        <f>C96+C97</f>
        <v>0</v>
      </c>
      <c r="D95" s="47">
        <f t="shared" ref="D95:F95" si="25">D96+D97</f>
        <v>389403.05</v>
      </c>
      <c r="E95" s="47">
        <f t="shared" si="25"/>
        <v>149002.97</v>
      </c>
      <c r="F95" s="47">
        <f t="shared" si="25"/>
        <v>0</v>
      </c>
      <c r="G95" s="24">
        <f t="shared" si="20"/>
        <v>0</v>
      </c>
      <c r="H95" s="24">
        <f t="shared" si="21"/>
        <v>0</v>
      </c>
      <c r="I95" s="25">
        <f t="shared" si="22"/>
        <v>0</v>
      </c>
      <c r="J95" s="26"/>
    </row>
    <row r="96" spans="1:10" x14ac:dyDescent="0.2">
      <c r="A96" s="14" t="s">
        <v>71</v>
      </c>
      <c r="B96" s="15" t="s">
        <v>72</v>
      </c>
      <c r="C96" s="46"/>
      <c r="D96" s="16">
        <v>114533.44</v>
      </c>
      <c r="E96" s="16">
        <v>26133.360000000001</v>
      </c>
      <c r="F96" s="16">
        <v>0</v>
      </c>
      <c r="G96" s="40">
        <f t="shared" si="20"/>
        <v>0</v>
      </c>
      <c r="H96" s="40">
        <f t="shared" si="21"/>
        <v>0</v>
      </c>
      <c r="I96" s="41">
        <f t="shared" si="22"/>
        <v>0</v>
      </c>
      <c r="J96" s="40"/>
    </row>
    <row r="97" spans="1:10" ht="13.5" thickBot="1" x14ac:dyDescent="0.25">
      <c r="A97" s="9" t="s">
        <v>114</v>
      </c>
      <c r="B97" s="10" t="s">
        <v>115</v>
      </c>
      <c r="C97" s="43"/>
      <c r="D97" s="11">
        <v>274869.61</v>
      </c>
      <c r="E97" s="11">
        <v>122869.61</v>
      </c>
      <c r="F97" s="11">
        <v>0</v>
      </c>
      <c r="G97" s="44">
        <f t="shared" si="20"/>
        <v>0</v>
      </c>
      <c r="H97" s="44">
        <f t="shared" si="21"/>
        <v>0</v>
      </c>
      <c r="I97" s="45">
        <f t="shared" si="22"/>
        <v>0</v>
      </c>
      <c r="J97" s="44"/>
    </row>
    <row r="98" spans="1:10" s="3" customFormat="1" ht="16.5" thickBot="1" x14ac:dyDescent="0.3">
      <c r="A98" s="88" t="s">
        <v>79</v>
      </c>
      <c r="B98" s="89" t="s">
        <v>117</v>
      </c>
      <c r="C98" s="90">
        <f>C74+C77+C81+C84+C88+C91+C95</f>
        <v>1173919.8199999998</v>
      </c>
      <c r="D98" s="90">
        <f t="shared" ref="D98:F98" si="26">D74+D77+D81+D84+D88+D91+D95</f>
        <v>7111418.4199999999</v>
      </c>
      <c r="E98" s="90">
        <f t="shared" si="26"/>
        <v>1884556.0625</v>
      </c>
      <c r="F98" s="90">
        <f t="shared" si="26"/>
        <v>1085035.8799999999</v>
      </c>
      <c r="G98" s="91">
        <f t="shared" si="20"/>
        <v>15.257657698054558</v>
      </c>
      <c r="H98" s="91">
        <f t="shared" si="21"/>
        <v>57.575144703343092</v>
      </c>
      <c r="I98" s="92">
        <f t="shared" si="22"/>
        <v>-88883.939999999944</v>
      </c>
      <c r="J98" s="93">
        <f t="shared" si="24"/>
        <v>92.428448818591377</v>
      </c>
    </row>
    <row r="99" spans="1:10" ht="15.75" thickBot="1" x14ac:dyDescent="0.25">
      <c r="A99" s="60"/>
      <c r="B99" s="65" t="s">
        <v>120</v>
      </c>
      <c r="C99" s="61"/>
      <c r="D99" s="61"/>
      <c r="E99" s="61"/>
      <c r="F99" s="61"/>
      <c r="G99" s="62"/>
      <c r="H99" s="62"/>
      <c r="I99" s="63"/>
      <c r="J99" s="64"/>
    </row>
    <row r="100" spans="1:10" ht="26.25" thickBot="1" x14ac:dyDescent="0.25">
      <c r="A100" s="57">
        <v>8831</v>
      </c>
      <c r="B100" s="58" t="s">
        <v>119</v>
      </c>
      <c r="C100" s="59"/>
      <c r="D100" s="59">
        <v>101500</v>
      </c>
      <c r="E100" s="59">
        <v>23000</v>
      </c>
      <c r="F100" s="59">
        <v>13045.58</v>
      </c>
      <c r="G100" s="48">
        <f t="shared" si="20"/>
        <v>12.852788177339903</v>
      </c>
      <c r="H100" s="48">
        <f t="shared" si="21"/>
        <v>56.719913043478265</v>
      </c>
      <c r="I100" s="49">
        <f t="shared" si="22"/>
        <v>13045.58</v>
      </c>
      <c r="J100" s="50"/>
    </row>
    <row r="101" spans="1:10" ht="26.25" thickBot="1" x14ac:dyDescent="0.25">
      <c r="A101" s="100">
        <v>8832</v>
      </c>
      <c r="B101" s="101" t="s">
        <v>121</v>
      </c>
      <c r="C101" s="96"/>
      <c r="D101" s="96">
        <v>-101500</v>
      </c>
      <c r="E101" s="96">
        <v>-23000</v>
      </c>
      <c r="F101" s="96">
        <v>0</v>
      </c>
      <c r="G101" s="97">
        <f t="shared" si="20"/>
        <v>0</v>
      </c>
      <c r="H101" s="97">
        <f t="shared" si="21"/>
        <v>0</v>
      </c>
      <c r="I101" s="98">
        <f t="shared" si="22"/>
        <v>0</v>
      </c>
      <c r="J101" s="99"/>
    </row>
    <row r="102" spans="1:10" s="71" customFormat="1" ht="15.75" customHeight="1" thickBot="1" x14ac:dyDescent="0.25">
      <c r="A102" s="94"/>
      <c r="B102" s="95" t="s">
        <v>130</v>
      </c>
      <c r="C102" s="102"/>
      <c r="D102" s="102"/>
      <c r="E102" s="102"/>
      <c r="F102" s="103"/>
      <c r="G102" s="104"/>
      <c r="H102" s="104"/>
      <c r="I102" s="105"/>
      <c r="J102" s="106"/>
    </row>
    <row r="103" spans="1:10" x14ac:dyDescent="0.2">
      <c r="A103" s="74">
        <v>200000</v>
      </c>
      <c r="B103" s="75" t="s">
        <v>122</v>
      </c>
      <c r="C103" s="76"/>
      <c r="D103" s="76">
        <v>610375.98</v>
      </c>
      <c r="E103" s="76"/>
      <c r="F103" s="74">
        <f>F104</f>
        <v>304537.85000000003</v>
      </c>
      <c r="G103" s="40">
        <f t="shared" si="20"/>
        <v>49.893485323586958</v>
      </c>
      <c r="H103" s="40"/>
      <c r="I103" s="107"/>
      <c r="J103" s="107"/>
    </row>
    <row r="104" spans="1:10" x14ac:dyDescent="0.2">
      <c r="A104" s="66">
        <v>208000</v>
      </c>
      <c r="B104" s="67" t="s">
        <v>123</v>
      </c>
      <c r="C104" s="68"/>
      <c r="D104" s="73">
        <v>610375.98</v>
      </c>
      <c r="E104" s="73"/>
      <c r="F104" s="66">
        <f>SUM(F105:F106)</f>
        <v>304537.85000000003</v>
      </c>
      <c r="G104" s="37">
        <f t="shared" si="20"/>
        <v>49.893485323586958</v>
      </c>
      <c r="H104" s="37"/>
      <c r="I104" s="69"/>
      <c r="J104" s="69"/>
    </row>
    <row r="105" spans="1:10" x14ac:dyDescent="0.2">
      <c r="A105" s="69">
        <v>208100</v>
      </c>
      <c r="B105" s="70" t="s">
        <v>124</v>
      </c>
      <c r="C105" s="36"/>
      <c r="D105" s="72">
        <v>406976.98</v>
      </c>
      <c r="E105" s="72"/>
      <c r="F105" s="69">
        <v>191523.64</v>
      </c>
      <c r="G105" s="37">
        <f t="shared" si="20"/>
        <v>47.060067132052538</v>
      </c>
      <c r="H105" s="37"/>
      <c r="I105" s="69"/>
      <c r="J105" s="69"/>
    </row>
    <row r="106" spans="1:10" ht="25.5" x14ac:dyDescent="0.2">
      <c r="A106" s="69">
        <v>208400</v>
      </c>
      <c r="B106" s="70" t="s">
        <v>126</v>
      </c>
      <c r="C106" s="36"/>
      <c r="D106" s="72">
        <v>203399</v>
      </c>
      <c r="E106" s="72"/>
      <c r="F106" s="69">
        <v>113014.21</v>
      </c>
      <c r="G106" s="37">
        <f t="shared" si="20"/>
        <v>55.562814959758896</v>
      </c>
      <c r="H106" s="37"/>
      <c r="I106" s="69"/>
      <c r="J106" s="69"/>
    </row>
    <row r="107" spans="1:10" x14ac:dyDescent="0.2">
      <c r="A107" s="66">
        <v>600000</v>
      </c>
      <c r="B107" s="67" t="s">
        <v>127</v>
      </c>
      <c r="C107" s="68"/>
      <c r="D107" s="73">
        <v>610375.98</v>
      </c>
      <c r="E107" s="73"/>
      <c r="F107" s="66">
        <f>F108</f>
        <v>304537.85000000003</v>
      </c>
      <c r="G107" s="37">
        <f t="shared" si="20"/>
        <v>49.893485323586958</v>
      </c>
      <c r="H107" s="37"/>
      <c r="I107" s="69"/>
      <c r="J107" s="69"/>
    </row>
    <row r="108" spans="1:10" x14ac:dyDescent="0.2">
      <c r="A108" s="66">
        <v>602000</v>
      </c>
      <c r="B108" s="67" t="s">
        <v>128</v>
      </c>
      <c r="C108" s="68"/>
      <c r="D108" s="73">
        <v>610375.98</v>
      </c>
      <c r="E108" s="73"/>
      <c r="F108" s="66">
        <f>SUM(F109:F110)</f>
        <v>304537.85000000003</v>
      </c>
      <c r="G108" s="37">
        <f t="shared" si="20"/>
        <v>49.893485323586958</v>
      </c>
      <c r="H108" s="37"/>
      <c r="I108" s="69"/>
      <c r="J108" s="69"/>
    </row>
    <row r="109" spans="1:10" x14ac:dyDescent="0.2">
      <c r="A109" s="69">
        <v>602304</v>
      </c>
      <c r="B109" s="70" t="s">
        <v>125</v>
      </c>
      <c r="C109" s="36"/>
      <c r="D109" s="72">
        <v>406976.98</v>
      </c>
      <c r="E109" s="72"/>
      <c r="F109" s="69">
        <v>191523.64</v>
      </c>
      <c r="G109" s="37">
        <f t="shared" si="20"/>
        <v>47.060067132052538</v>
      </c>
      <c r="H109" s="37"/>
      <c r="I109" s="69"/>
      <c r="J109" s="69"/>
    </row>
    <row r="110" spans="1:10" ht="25.5" x14ac:dyDescent="0.2">
      <c r="A110" s="69">
        <v>602400</v>
      </c>
      <c r="B110" s="70" t="s">
        <v>126</v>
      </c>
      <c r="C110" s="36"/>
      <c r="D110" s="72">
        <v>203399</v>
      </c>
      <c r="E110" s="72"/>
      <c r="F110" s="69">
        <v>113014.21</v>
      </c>
      <c r="G110" s="37">
        <f t="shared" si="20"/>
        <v>55.562814959758896</v>
      </c>
      <c r="H110" s="37"/>
      <c r="I110" s="69"/>
      <c r="J110" s="69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2020-04-03T08:11:32Z</cp:lastPrinted>
  <dcterms:created xsi:type="dcterms:W3CDTF">2020-04-02T08:10:37Z</dcterms:created>
  <dcterms:modified xsi:type="dcterms:W3CDTF">2020-05-07T07:37:41Z</dcterms:modified>
</cp:coreProperties>
</file>