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2475" windowWidth="9570" windowHeight="2175" tabRatio="307" activeTab="0"/>
  </bookViews>
  <sheets>
    <sheet name="Звед" sheetId="1" r:id="rId1"/>
  </sheets>
  <externalReferences>
    <externalReference r:id="rId4"/>
  </externalReferences>
  <definedNames>
    <definedName name="_">#REF!</definedName>
    <definedName name="_Б21000">#REF!</definedName>
    <definedName name="_Б22000">#REF!</definedName>
    <definedName name="_Б22100">#REF!</definedName>
    <definedName name="_Б22110">#REF!</definedName>
    <definedName name="_Б22111">#REF!</definedName>
    <definedName name="_Б22112">#REF!</definedName>
    <definedName name="_Б22200">#REF!</definedName>
    <definedName name="_Б23000">#REF!</definedName>
    <definedName name="_Б24000">#REF!</definedName>
    <definedName name="_Б25000">#REF!</definedName>
    <definedName name="_Б41000">#REF!</definedName>
    <definedName name="_Б42000">#REF!</definedName>
    <definedName name="_Б43000">#REF!</definedName>
    <definedName name="_Б44000">#REF!</definedName>
    <definedName name="_Б45000">#REF!</definedName>
    <definedName name="_Б46000">#REF!</definedName>
    <definedName name="_В010100">#REF!</definedName>
    <definedName name="_В010200">#REF!</definedName>
    <definedName name="_В040000">#REF!</definedName>
    <definedName name="_В050000">#REF!</definedName>
    <definedName name="_В060000">#REF!</definedName>
    <definedName name="_В070000">#REF!</definedName>
    <definedName name="_В080000">#REF!</definedName>
    <definedName name="_В090000">#REF!</definedName>
    <definedName name="_В090200">#REF!</definedName>
    <definedName name="_В090201">#REF!</definedName>
    <definedName name="_В090202">#REF!</definedName>
    <definedName name="_В090203">#REF!</definedName>
    <definedName name="_В090300">#REF!</definedName>
    <definedName name="_В090301">#REF!</definedName>
    <definedName name="_В090302">#REF!</definedName>
    <definedName name="_В090303">#REF!</definedName>
    <definedName name="_В090304">#REF!</definedName>
    <definedName name="_В090305">#REF!</definedName>
    <definedName name="_В090306">#REF!</definedName>
    <definedName name="_В090307">#REF!</definedName>
    <definedName name="_В090400">#REF!</definedName>
    <definedName name="_В090405">#REF!</definedName>
    <definedName name="_В090412">#REF!</definedName>
    <definedName name="_В090601">#REF!</definedName>
    <definedName name="_В090700">#REF!</definedName>
    <definedName name="_В090900">#REF!</definedName>
    <definedName name="_В091100">#REF!</definedName>
    <definedName name="_В091200">#REF!</definedName>
    <definedName name="_В100000">#REF!</definedName>
    <definedName name="_В100100">#REF!</definedName>
    <definedName name="_В100103">#REF!</definedName>
    <definedName name="_В100200">#REF!</definedName>
    <definedName name="_В100203">#REF!</definedName>
    <definedName name="_В100204">#REF!</definedName>
    <definedName name="_В110000">#REF!</definedName>
    <definedName name="_В120000">#REF!</definedName>
    <definedName name="_В130000">#REF!</definedName>
    <definedName name="_В140000">#REF!</definedName>
    <definedName name="_В140102">#REF!</definedName>
    <definedName name="_В150000">#REF!</definedName>
    <definedName name="_В150101">#REF!</definedName>
    <definedName name="_В160000">#REF!</definedName>
    <definedName name="_В160100">#REF!</definedName>
    <definedName name="_В160103">#REF!</definedName>
    <definedName name="_В160200">#REF!</definedName>
    <definedName name="_В160300">#REF!</definedName>
    <definedName name="_В160304">#REF!</definedName>
    <definedName name="_В170000">#REF!</definedName>
    <definedName name="_В170100">#REF!</definedName>
    <definedName name="_В170101">#REF!</definedName>
    <definedName name="_В170300">#REF!</definedName>
    <definedName name="_В170303">#REF!</definedName>
    <definedName name="_В170600">#REF!</definedName>
    <definedName name="_В170601">#REF!</definedName>
    <definedName name="_В170700">#REF!</definedName>
    <definedName name="_В170703">#REF!</definedName>
    <definedName name="_В200000">#REF!</definedName>
    <definedName name="_В210000">#REF!</definedName>
    <definedName name="_В210200">#REF!</definedName>
    <definedName name="_В240000">#REF!</definedName>
    <definedName name="_В240600">#REF!</definedName>
    <definedName name="_В250000">#REF!</definedName>
    <definedName name="_В250102">#REF!</definedName>
    <definedName name="_В250200">#REF!</definedName>
    <definedName name="_В250301">#REF!</definedName>
    <definedName name="_В250307">#REF!</definedName>
    <definedName name="_В250500">#REF!</definedName>
    <definedName name="_В250501">#REF!</definedName>
    <definedName name="_В250502">#REF!</definedName>
    <definedName name="_Д100000">#REF!</definedName>
    <definedName name="_Д110000">#REF!</definedName>
    <definedName name="_Д110100">#REF!</definedName>
    <definedName name="_Д110200">#REF!</definedName>
    <definedName name="_Д120000">#REF!</definedName>
    <definedName name="_Д120200">#REF!</definedName>
    <definedName name="_Д130000">#REF!</definedName>
    <definedName name="_Д130100">#REF!</definedName>
    <definedName name="_Д130200">#REF!</definedName>
    <definedName name="_Д130300">#REF!</definedName>
    <definedName name="_Д130500">#REF!</definedName>
    <definedName name="_Д140000">#REF!</definedName>
    <definedName name="_Д140601">#REF!</definedName>
    <definedName name="_Д140602">#REF!</definedName>
    <definedName name="_Д140603">#REF!</definedName>
    <definedName name="_Д140700">#REF!</definedName>
    <definedName name="_Д160000">#REF!</definedName>
    <definedName name="_Д160100">#REF!</definedName>
    <definedName name="_Д160200">#REF!</definedName>
    <definedName name="_Д160300">#REF!</definedName>
    <definedName name="_Д200000">#REF!</definedName>
    <definedName name="_Д210000">#REF!</definedName>
    <definedName name="_Д210700">#REF!</definedName>
    <definedName name="_Д220000">#REF!</definedName>
    <definedName name="_Д220800">#REF!</definedName>
    <definedName name="_Д220900">#REF!</definedName>
    <definedName name="_Д230000">#REF!</definedName>
    <definedName name="_Д240000">#REF!</definedName>
    <definedName name="_Д240800">#REF!</definedName>
    <definedName name="_Д400000">#REF!</definedName>
    <definedName name="_Д410100">#REF!</definedName>
    <definedName name="_Д410400">#REF!</definedName>
    <definedName name="_Д500000">#REF!</definedName>
    <definedName name="_Д500800">#REF!</definedName>
    <definedName name="_Д500900">#REF!</definedName>
    <definedName name="_Е1000">#REF!</definedName>
    <definedName name="_Е1100">#REF!</definedName>
    <definedName name="_Е1110">#REF!</definedName>
    <definedName name="_Е1120">#REF!</definedName>
    <definedName name="_Е1130">#REF!</definedName>
    <definedName name="_Е1140">#REF!</definedName>
    <definedName name="_Е1150">#REF!</definedName>
    <definedName name="_Е1160">#REF!</definedName>
    <definedName name="_Е1161">#REF!</definedName>
    <definedName name="_Е1162">#REF!</definedName>
    <definedName name="_Е1163">#REF!</definedName>
    <definedName name="_Е1164">#REF!</definedName>
    <definedName name="_Е1170">#REF!</definedName>
    <definedName name="_Е1200">#REF!</definedName>
    <definedName name="_Е1300">#REF!</definedName>
    <definedName name="_Е1340">#REF!</definedName>
    <definedName name="_Е2000">#REF!</definedName>
    <definedName name="_Е2100">#REF!</definedName>
    <definedName name="_Е2110">#REF!</definedName>
    <definedName name="_Е2120">#REF!</definedName>
    <definedName name="_Е2130">#REF!</definedName>
    <definedName name="_Е2200">#REF!</definedName>
    <definedName name="_Е2300">#REF!</definedName>
    <definedName name="_Е3000">#REF!</definedName>
    <definedName name="_Е4000">#REF!</definedName>
    <definedName name="_ІБ900501">#REF!</definedName>
    <definedName name="_ІБ900502">#REF!</definedName>
    <definedName name="_ІВ900201">#REF!</definedName>
    <definedName name="_ІВ900202">#REF!</definedName>
    <definedName name="_ІД900101">#REF!</definedName>
    <definedName name="_ІД900102">#REF!</definedName>
    <definedName name="_ІЕ900203">#REF!</definedName>
    <definedName name="_ІЕ900300">#REF!</definedName>
    <definedName name="_ІФ900400">#REF!</definedName>
    <definedName name="_Ф100000">#REF!</definedName>
    <definedName name="_Ф101000">#REF!</definedName>
    <definedName name="_Ф102000">#REF!</definedName>
    <definedName name="_Ф201000">#REF!</definedName>
    <definedName name="_Ф201010">#REF!</definedName>
    <definedName name="_Ф201011">#REF!</definedName>
    <definedName name="_Ф201012">#REF!</definedName>
    <definedName name="_Ф201020">#REF!</definedName>
    <definedName name="_Ф201021">#REF!</definedName>
    <definedName name="_Ф201022">#REF!</definedName>
    <definedName name="_Ф201030">#REF!</definedName>
    <definedName name="_Ф201031">#REF!</definedName>
    <definedName name="_Ф201032">#REF!</definedName>
    <definedName name="_Ф202000">#REF!</definedName>
    <definedName name="_Ф202010">#REF!</definedName>
    <definedName name="_Ф202011">#REF!</definedName>
    <definedName name="_Ф202012">#REF!</definedName>
    <definedName name="_Ф203000">#REF!</definedName>
    <definedName name="_Ф203010">#REF!</definedName>
    <definedName name="_Ф203011">#REF!</definedName>
    <definedName name="_Ф203012">#REF!</definedName>
    <definedName name="_Ф204000">#REF!</definedName>
    <definedName name="_Ф205000">#REF!</definedName>
    <definedName name="_Ф206000">#REF!</definedName>
    <definedName name="_Ф206001">#REF!</definedName>
    <definedName name="_Ф206002">#REF!</definedName>
    <definedName name="n" hidden="1">{#N/A,#N/A,FALSE,"Лист4"}</definedName>
    <definedName name="wrn.Інструкція." localSheetId="0" hidden="1">{#N/A,#N/A,FALSE,"Лист4"}</definedName>
    <definedName name="wrn.Інструкція." hidden="1">{#N/A,#N/A,FALSE,"Лист4"}</definedName>
    <definedName name="аа" hidden="1">{#N/A,#N/A,FALSE,"Лист4"}</definedName>
    <definedName name="бб" hidden="1">{#N/A,#N/A,FALSE,"Лист4"}</definedName>
    <definedName name="В68">#REF!</definedName>
    <definedName name="вс">#REF!</definedName>
    <definedName name="гг" hidden="1">{#N/A,#N/A,FALSE,"Лист4"}</definedName>
    <definedName name="гр" hidden="1">{#N/A,#N/A,FALSE,"Лист4"}</definedName>
    <definedName name="ее" hidden="1">{#N/A,#N/A,FALSE,"Лист4"}</definedName>
    <definedName name="жж" hidden="1">{#N/A,#N/A,FALSE,"Лист4"}</definedName>
    <definedName name="житлове" hidden="1">{#N/A,#N/A,FALSE,"Лист4"}</definedName>
    <definedName name="_xlnm.Print_Titles" localSheetId="0">'Звед'!$4:$9</definedName>
    <definedName name="здоровя" hidden="1">{#N/A,#N/A,FALSE,"Лист4"}</definedName>
    <definedName name="зз" hidden="1">{#N/A,#N/A,FALSE,"Лист4"}</definedName>
    <definedName name="іі" hidden="1">{#N/A,#N/A,FALSE,"Лист4"}</definedName>
    <definedName name="інші" hidden="1">{#N/A,#N/A,FALSE,"Лист4"}</definedName>
    <definedName name="кк" hidden="1">{#N/A,#N/A,FALSE,"Лист4"}</definedName>
    <definedName name="комунальне" hidden="1">{#N/A,#N/A,FALSE,"Лист4"}</definedName>
    <definedName name="кот" hidden="1">{#N/A,#N/A,FALSE,"Лист4"}</definedName>
    <definedName name="кр" hidden="1">{#N/A,#N/A,FALSE,"Лист4"}</definedName>
    <definedName name="культура" hidden="1">{#N/A,#N/A,FALSE,"Лист4"}</definedName>
    <definedName name="лл" hidden="1">{#N/A,#N/A,FALSE,"Лист4"}</definedName>
    <definedName name="мм" hidden="1">{#N/A,#N/A,FALSE,"Лист4"}</definedName>
    <definedName name="_xlnm.Print_Area" localSheetId="0">'Звед'!$B$1:$O$147</definedName>
    <definedName name="оо" hidden="1">{#N/A,#N/A,FALSE,"Лист4"}</definedName>
    <definedName name="освіта" hidden="1">{#N/A,#N/A,FALSE,"Лист4"}</definedName>
    <definedName name="ох" hidden="1">{#N/A,#N/A,FALSE,"Лист4"}</definedName>
    <definedName name="охорона" hidden="1">{#N/A,#N/A,FALSE,"Лист4"}</definedName>
    <definedName name="пот" hidden="1">{#N/A,#N/A,FALSE,"Лист4"}</definedName>
    <definedName name="пп" hidden="1">{#N/A,#N/A,FALSE,"Лист4"}</definedName>
    <definedName name="сс" hidden="1">{#N/A,#N/A,FALSE,"Лист4"}</definedName>
    <definedName name="управ" hidden="1">{#N/A,#N/A,FALSE,"Лист4"}</definedName>
    <definedName name="управління" hidden="1">{#N/A,#N/A,FALSE,"Лист4"}</definedName>
    <definedName name="фф" hidden="1">{#N/A,#N/A,FALSE,"Лист4"}</definedName>
    <definedName name="цц" hidden="1">{#N/A,#N/A,FALSE,"Лист4"}</definedName>
    <definedName name="чч" hidden="1">{#N/A,#N/A,FALSE,"Лист4"}</definedName>
    <definedName name="шш" hidden="1">{#N/A,#N/A,FALSE,"Лист4"}</definedName>
    <definedName name="щщ" hidden="1">{#N/A,#N/A,FALSE,"Лист4"}</definedName>
  </definedNames>
  <calcPr fullCalcOnLoad="1"/>
</workbook>
</file>

<file path=xl/sharedStrings.xml><?xml version="1.0" encoding="utf-8"?>
<sst xmlns="http://schemas.openxmlformats.org/spreadsheetml/2006/main" count="163" uniqueCount="148">
  <si>
    <t>1.  Доходи</t>
  </si>
  <si>
    <t xml:space="preserve">процент виконання п5/п4 </t>
  </si>
  <si>
    <t>12</t>
  </si>
  <si>
    <t>13</t>
  </si>
  <si>
    <t>14</t>
  </si>
  <si>
    <t>планові показники</t>
  </si>
  <si>
    <t>затверджено місцевими радами на рік з урахуванням змін</t>
  </si>
  <si>
    <t xml:space="preserve">Найменування </t>
  </si>
  <si>
    <t>8</t>
  </si>
  <si>
    <t>9</t>
  </si>
  <si>
    <t>10</t>
  </si>
  <si>
    <t>11</t>
  </si>
  <si>
    <t>A</t>
  </si>
  <si>
    <t xml:space="preserve">Всього </t>
  </si>
  <si>
    <t>Загальний фонд</t>
  </si>
  <si>
    <t>Разом</t>
  </si>
  <si>
    <t>Спеціальний фонд</t>
  </si>
  <si>
    <t>Код  нової функціональної класифікації, що відповідає даному коду</t>
  </si>
  <si>
    <t>Код бюджетної класифікації</t>
  </si>
  <si>
    <t>7</t>
  </si>
  <si>
    <t xml:space="preserve">процент виконання п9/п8 </t>
  </si>
  <si>
    <t>процент виконання п13/п12</t>
  </si>
  <si>
    <r>
      <t>(</t>
    </r>
    <r>
      <rPr>
        <sz val="10"/>
        <rFont val="Times New Roman"/>
        <family val="1"/>
      </rPr>
      <t xml:space="preserve"> грн.)</t>
    </r>
  </si>
  <si>
    <t>Рентна плата та плата за використання інших природних ресурсів</t>
  </si>
  <si>
    <t>Плата за надання адміністративних послуг</t>
  </si>
  <si>
    <t>Податкові надходження  </t>
  </si>
  <si>
    <t>Податки на доходи, податки на прибуток, податки на збільшення ринкової вартості  </t>
  </si>
  <si>
    <t>Податок на прибуток підприємств  </t>
  </si>
  <si>
    <t>Податок на прибуток підприємств та фінансових установ комунальної власності </t>
  </si>
  <si>
    <t>Рентна плата за спеціальне використання лісових ресурсів</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</si>
  <si>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</si>
  <si>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Внутрішні податки на товари та послуги  </t>
  </si>
  <si>
    <t>Акцизний податок з реалізації суб`єктами господарювання роздрібної торгівлі підакцизних товарів</t>
  </si>
  <si>
    <t>Місцеві податки</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</si>
  <si>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</si>
  <si>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</si>
  <si>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</si>
  <si>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</si>
  <si>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</si>
  <si>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</si>
  <si>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</si>
  <si>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</si>
  <si>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</si>
  <si>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Туристичний збір </t>
  </si>
  <si>
    <t>Туристичний збір, сплачений юридичними особами </t>
  </si>
  <si>
    <t>Туристичний збір, сплачений фізичними особами </t>
  </si>
  <si>
    <t>Збір за провадження деяких видів підприємницької діяльності, що справлявся до 1 січня 2015 року</t>
  </si>
  <si>
    <t>Єдиний податок  </t>
  </si>
  <si>
    <t>Єдиний податок з фізичних осіб, нарахований до 1 січня 2011 року </t>
  </si>
  <si>
    <t>Єдиний податок з юридичних осіб </t>
  </si>
  <si>
    <t>Єдиний податок з фізичних осіб </t>
  </si>
  <si>
    <t>Інші податки та збори </t>
  </si>
  <si>
    <t>Екологічний податок </t>
  </si>
  <si>
    <t>Надходження від викидів забруднюючих речовин в атмосферне повітря стаціонарними джерелами забруднення </t>
  </si>
  <si>
    <t>Неподаткові надходження  </t>
  </si>
  <si>
    <t>Доходи від власності та підприємницької діяльності  </t>
  </si>
  <si>
    <t>Інші надходження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</si>
  <si>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</si>
  <si>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Адміністративні штрафи та інші санкції </t>
  </si>
  <si>
    <t>Адміністративні штрафи та штрафні санкції за порушення законодавства у сфері виробництва та обігу алкогольних напоїв та тютюнових виробів</t>
  </si>
  <si>
    <t>Адміністративні збори та платежі, доходи від некомерційної господарської діяльності </t>
  </si>
  <si>
    <t>Плата за надання інших адміністративних послуг</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</si>
  <si>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</si>
  <si>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</si>
  <si>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</si>
  <si>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</si>
  <si>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пов`язане з видачею та оформленням закордонних паспортів (посвідок) та паспортів громадян України  </t>
  </si>
  <si>
    <t>Інші неподаткові надходження  </t>
  </si>
  <si>
    <t>Офіційні трансферти  </t>
  </si>
  <si>
    <t>Від органів державного управління  </t>
  </si>
  <si>
    <t>Дотації  </t>
  </si>
  <si>
    <t>Субвенції  </t>
  </si>
  <si>
    <t>Інші субвенції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</si>
  <si>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</si>
  <si>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</si>
  <si>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</si>
  <si>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Надходження коштів пайової участі у розвитку інфраструктури населеного пункту</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</si>
  <si>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</si>
  <si>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</si>
  <si>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</si>
  <si>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Плата за оренду майна бюджетних установ  </t>
  </si>
  <si>
    <t>Інші джерела власних надходжень бюджетних установ  </t>
  </si>
  <si>
    <t>Благодійні внески, гранти та дарунки </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</si>
  <si>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t>
  </si>
  <si>
    <t>Доходи від операцій з капіталом  </t>
  </si>
  <si>
    <t>Надходження від продажу основного капіталу  </t>
  </si>
  <si>
    <t>Кошти від відчуження майна, що належить Автономній Республіці Крим та майна, що перебуває в комунальній власності  </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</si>
  <si>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</si>
  <si>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</si>
  <si>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</si>
  <si>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</si>
  <si>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</si>
  <si>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</si>
  <si>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</si>
  <si>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</si>
  <si>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</si>
  <si>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Пальне (вироблені в Україні)</t>
  </si>
  <si>
    <t>Пальне (ввезених в Україну)</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</si>
  <si>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</si>
  <si>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Адміністративний збір за державну реєстрацію речових прав на нерухоме майно та їх обтяжень</t>
  </si>
  <si>
    <t>Державне мито, не віднесене до інших категорій  </t>
  </si>
  <si>
    <t>Надходження коштів з рахунків виборчих фондів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</si>
  <si>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</si>
  <si>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</si>
  <si>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Базова дотація</t>
  </si>
  <si>
    <t>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t>
  </si>
  <si>
    <t>Освітня субвенція з державного бюджету місцевим бюджетам</t>
  </si>
  <si>
    <t>Медична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</si>
  <si>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</si>
  <si>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надання державної підтримки особам з особливими освітніми потребами</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</si>
  <si>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t>
  </si>
  <si>
    <t>Збір за забруднення навколишнього природного середовища  </t>
  </si>
  <si>
    <t>Інші збори за забруднення навколишнього природного середовища до Фонду охорони навколишнього природного середовища  </t>
  </si>
  <si>
    <t>Надходження коштів від відшкодування втрат сільськогосподарського і лісогосподарського виробництва  </t>
  </si>
  <si>
    <t>Надходження бюджетних установ від додаткової (господарської) діяльності </t>
  </si>
  <si>
    <t>Надходження бюджетних установ від реалізації в установленому порядку майна (крім нерухомого майна) </t>
  </si>
  <si>
    <t>Субвенція за рахунок залишку коштів освітньої субвенції з державного бюджету місцевим бюджетам, що утворився на початок бюджетного періоду</t>
  </si>
  <si>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</si>
  <si>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ДБ місцевим бюджетам на формування інфраструктури об"єднаних терироріальних громад</t>
  </si>
  <si>
    <t>Разом без транфертів</t>
  </si>
  <si>
    <t>Стабілізаційна дотація</t>
  </si>
  <si>
    <t>Субвенція з державного бюджету місцевим бюджетам на будівництво/капітальний ремонт/реконструкцію малих групових будинків, будинків підтриманого проживання, будівництво/придбання житла для дитячих будинків сімейного типу, соціального житла для дітей-сиріт,</t>
  </si>
  <si>
    <t>Субвенція за рахунок залишку коштів медичної субвенції з державного бюджету місцевим бюджетам, що утворився на початок бюджетного періоду</t>
  </si>
  <si>
    <t>Кошти, що передаються (отримуються), як компенсація із загального фонду державного бюджету бюджетам місцевого самоврядування відповідно до вимог пункту 43 розділу VI "Прикінцеві та перехідні положення" Бюджетного кодексу України та постанови Кабінету Міністрів України від 08.02.2017 р. N 96 "Деякі питання зарахування частини акцизного податку з виробленого в Україні та ввезеного на митну територію України пального до бюджетів місцевого самоврядування"</t>
  </si>
  <si>
    <t>Рентна плата за користування надрами</t>
  </si>
  <si>
    <t>Рентна плата за користування надрами для видобування корисних копалин місцевого значення</t>
  </si>
  <si>
    <t>Частина чистого прибутку (доходу) комунальних унітарних підприємств та їх об`єднань, що вилучається до відповідного місцевого бюджету</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</si>
  <si>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t>
  </si>
  <si>
    <t>Субвенції з місцевих бюджетів іншим місцевим бюджетам</t>
  </si>
  <si>
    <t>Інші субвенції з місцевого бюджету</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</si>
  <si>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t>
  </si>
  <si>
    <t>Транспортний податок з фізичних осіб </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</si>
  <si>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</si>
  <si>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</si>
  <si>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освіти за рахунок коштів освітньої субвенції</t>
  </si>
  <si>
    <t>Субвенція з місцевого бюджету за рахунок залишку коштів освітньої субвенції, що утворився на початок бюджетного періоду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</si>
  <si>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</si>
  <si>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</si>
  <si>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Інші дотації з місцевого бюджету</t>
  </si>
  <si>
    <t>Рентна плата за користування надрами для видобування корисних копалин загальнодержавного значення </t>
  </si>
  <si>
    <t>Рентна плата за спеціальне використання лісових ресурсів в частині деревини, заготовленої в порядку рубок головного користування </t>
  </si>
  <si>
    <r>
      <t xml:space="preserve">                                                  </t>
    </r>
    <r>
      <rPr>
        <b/>
        <i/>
        <sz val="18"/>
        <rFont val="Times New Roman"/>
        <family val="1"/>
      </rPr>
      <t>Звіт про виконання бюджету Менської ОТГ за 9 місяців 2019 року</t>
    </r>
  </si>
  <si>
    <t>затверджено місцевими радами на 9 місяців з урахуванням змін</t>
  </si>
  <si>
    <t>виконано за 9 місяців 2019 року</t>
  </si>
  <si>
    <t>Субвенція з місцевого бюджету на реалізацію заходів, спрямованих на підвищення якості освіти за рахунок відповідної субвенції з державного бюджету</t>
  </si>
  <si>
    <t>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t>
  </si>
  <si>
    <t>Надходження в рамках програм допомоги урядів іноземних держав, міжнародних організацій, донорських установ</t>
  </si>
  <si>
    <t>Додаток №1 до проекту рішення виконавчого комітету Менської міської ради від 17 жовтня 2019 року
"Про виконання бюджету Менської міської об’єднаної територіальної громади за 9 місяців 2019 року"</t>
  </si>
</sst>
</file>

<file path=xl/styles.xml><?xml version="1.0" encoding="utf-8"?>
<styleSheet xmlns="http://schemas.openxmlformats.org/spreadsheetml/2006/main">
  <numFmts count="33">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0000"/>
    <numFmt numFmtId="181" formatCode="0.0"/>
    <numFmt numFmtId="182" formatCode="#,##0.0"/>
    <numFmt numFmtId="183" formatCode="0000"/>
    <numFmt numFmtId="184" formatCode="#0.00"/>
    <numFmt numFmtId="185" formatCode="&quot;Да&quot;;&quot;Да&quot;;&quot;Нет&quot;"/>
    <numFmt numFmtId="186" formatCode="&quot;Истина&quot;;&quot;Истина&quot;;&quot;Ложь&quot;"/>
    <numFmt numFmtId="187" formatCode="&quot;Вкл&quot;;&quot;Вкл&quot;;&quot;Выкл&quot;"/>
    <numFmt numFmtId="188" formatCode="[$€-2]\ ###,000_);[Red]\([$€-2]\ ###,000\)"/>
  </numFmts>
  <fonts count="55">
    <font>
      <sz val="10"/>
      <name val="Arial Cyr"/>
      <family val="0"/>
    </font>
    <font>
      <b/>
      <sz val="10"/>
      <name val="Arial Cyr"/>
      <family val="0"/>
    </font>
    <font>
      <i/>
      <sz val="10"/>
      <name val="Arial Cyr"/>
      <family val="0"/>
    </font>
    <font>
      <b/>
      <i/>
      <sz val="10"/>
      <name val="Arial Cyr"/>
      <family val="0"/>
    </font>
    <font>
      <sz val="12"/>
      <name val="Times New Roman Cyr"/>
      <family val="1"/>
    </font>
    <font>
      <u val="single"/>
      <sz val="7.5"/>
      <color indexed="12"/>
      <name val="Arial Cyr"/>
      <family val="0"/>
    </font>
    <font>
      <b/>
      <sz val="12"/>
      <name val="Times New Roman"/>
      <family val="1"/>
    </font>
    <font>
      <u val="single"/>
      <sz val="6"/>
      <color indexed="36"/>
      <name val="Arial Cyr"/>
      <family val="0"/>
    </font>
    <font>
      <b/>
      <sz val="14"/>
      <name val="Times New Roman"/>
      <family val="1"/>
    </font>
    <font>
      <sz val="12"/>
      <name val="Times New Roman"/>
      <family val="1"/>
    </font>
    <font>
      <sz val="10"/>
      <name val="Times New Roman"/>
      <family val="1"/>
    </font>
    <font>
      <b/>
      <sz val="10"/>
      <name val="Times New Roman"/>
      <family val="1"/>
    </font>
    <font>
      <b/>
      <sz val="11"/>
      <name val="Times New Roman"/>
      <family val="1"/>
    </font>
    <font>
      <sz val="11"/>
      <name val="Times New Roman"/>
      <family val="1"/>
    </font>
    <font>
      <b/>
      <sz val="8"/>
      <name val="Times New Roman"/>
      <family val="1"/>
    </font>
    <font>
      <b/>
      <i/>
      <sz val="16"/>
      <name val="Times New Roman"/>
      <family val="1"/>
    </font>
    <font>
      <sz val="14"/>
      <name val="Times New Roman"/>
      <family val="1"/>
    </font>
    <font>
      <b/>
      <i/>
      <sz val="18"/>
      <name val="Times New Roman"/>
      <family val="1"/>
    </font>
    <font>
      <b/>
      <i/>
      <sz val="14"/>
      <name val="Times New Roman"/>
      <family val="1"/>
    </font>
    <font>
      <sz val="13"/>
      <name val="Times New Roman"/>
      <family val="1"/>
    </font>
    <font>
      <sz val="14"/>
      <color indexed="8"/>
      <name val="Times New Roman"/>
      <family val="1"/>
    </font>
    <font>
      <b/>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style="medium"/>
      <bottom>
        <color indexed="63"/>
      </bottom>
    </border>
    <border>
      <left style="thin"/>
      <right style="thin"/>
      <top>
        <color indexed="63"/>
      </top>
      <bottom style="thin"/>
    </border>
    <border>
      <left style="thin"/>
      <right style="thin"/>
      <top style="thin"/>
      <bottom style="hair"/>
    </border>
    <border>
      <left style="thin"/>
      <right style="thin"/>
      <top style="hair"/>
      <bottom style="hair"/>
    </border>
    <border>
      <left style="thin"/>
      <right style="thin"/>
      <top>
        <color indexed="63"/>
      </top>
      <bottom style="hair"/>
    </border>
    <border>
      <left style="thin"/>
      <right>
        <color indexed="63"/>
      </right>
      <top style="hair"/>
      <bottom style="hair"/>
    </border>
    <border>
      <left style="medium"/>
      <right style="thin"/>
      <top style="medium"/>
      <bottom>
        <color indexed="63"/>
      </bottom>
    </border>
    <border>
      <left style="thin"/>
      <right style="thin"/>
      <top>
        <color indexed="63"/>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4" fillId="0" borderId="0">
      <alignment/>
      <protection/>
    </xf>
    <xf numFmtId="0" fontId="7"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4" fillId="32" borderId="0" applyNumberFormat="0" applyBorder="0" applyAlignment="0" applyProtection="0"/>
  </cellStyleXfs>
  <cellXfs count="72">
    <xf numFmtId="0" fontId="0" fillId="0" borderId="0" xfId="0" applyAlignment="1">
      <alignment/>
    </xf>
    <xf numFmtId="49" fontId="13" fillId="0" borderId="10" xfId="0" applyNumberFormat="1" applyFont="1" applyFill="1" applyBorder="1" applyAlignment="1" applyProtection="1">
      <alignment horizontal="center" vertical="center" wrapText="1"/>
      <protection hidden="1"/>
    </xf>
    <xf numFmtId="0" fontId="16" fillId="0" borderId="10" xfId="0" applyFont="1" applyFill="1" applyBorder="1" applyAlignment="1">
      <alignment horizontal="center" vertical="center" wrapText="1"/>
    </xf>
    <xf numFmtId="4" fontId="11" fillId="0" borderId="10" xfId="0" applyNumberFormat="1" applyFont="1" applyFill="1" applyBorder="1" applyAlignment="1" applyProtection="1">
      <alignment horizontal="center" vertical="center" wrapText="1"/>
      <protection/>
    </xf>
    <xf numFmtId="4" fontId="1" fillId="0" borderId="11"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181" fontId="8"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center" wrapText="1"/>
      <protection/>
    </xf>
    <xf numFmtId="4" fontId="1" fillId="0" borderId="12" xfId="0" applyNumberFormat="1" applyFont="1" applyFill="1" applyBorder="1" applyAlignment="1">
      <alignment horizontal="center" vertical="center" wrapText="1"/>
    </xf>
    <xf numFmtId="4" fontId="11" fillId="0" borderId="10" xfId="53" applyNumberFormat="1" applyFont="1" applyFill="1" applyBorder="1" applyAlignment="1" applyProtection="1">
      <alignment horizontal="center" vertical="center" wrapText="1"/>
      <protection/>
    </xf>
    <xf numFmtId="0" fontId="10" fillId="0" borderId="0" xfId="0" applyFont="1" applyFill="1" applyAlignment="1" applyProtection="1">
      <alignment horizontal="center" vertical="center" wrapText="1"/>
      <protection/>
    </xf>
    <xf numFmtId="0" fontId="18" fillId="0" borderId="0" xfId="0" applyFont="1" applyFill="1" applyAlignment="1" applyProtection="1">
      <alignment horizontal="center" vertical="center"/>
      <protection/>
    </xf>
    <xf numFmtId="4" fontId="3" fillId="0" borderId="10" xfId="0" applyNumberFormat="1" applyFont="1" applyFill="1" applyBorder="1" applyAlignment="1">
      <alignment horizontal="center" vertical="center" wrapText="1"/>
    </xf>
    <xf numFmtId="4" fontId="21" fillId="0" borderId="10" xfId="0" applyNumberFormat="1" applyFont="1" applyFill="1" applyBorder="1" applyAlignment="1" applyProtection="1">
      <alignment horizontal="center" vertical="center" wrapText="1"/>
      <protection/>
    </xf>
    <xf numFmtId="4" fontId="3" fillId="0" borderId="13" xfId="0" applyNumberFormat="1" applyFont="1" applyFill="1" applyBorder="1" applyAlignment="1">
      <alignment horizontal="center" vertical="center" wrapText="1"/>
    </xf>
    <xf numFmtId="4" fontId="21" fillId="0" borderId="13" xfId="0" applyNumberFormat="1" applyFont="1" applyFill="1" applyBorder="1" applyAlignment="1" applyProtection="1">
      <alignment horizontal="center" vertical="center" wrapText="1"/>
      <protection/>
    </xf>
    <xf numFmtId="0" fontId="18" fillId="0" borderId="13"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8" fillId="0" borderId="10" xfId="0" applyFont="1" applyFill="1" applyBorder="1" applyAlignment="1">
      <alignment horizontal="center" vertical="center" wrapText="1"/>
    </xf>
    <xf numFmtId="180" fontId="8" fillId="0" borderId="10" xfId="0" applyNumberFormat="1" applyFont="1" applyFill="1" applyBorder="1" applyAlignment="1" applyProtection="1">
      <alignment horizontal="center" vertical="center" wrapText="1"/>
      <protection hidden="1"/>
    </xf>
    <xf numFmtId="0" fontId="10" fillId="0" borderId="0" xfId="0" applyFont="1" applyFill="1" applyAlignment="1" applyProtection="1">
      <alignment vertical="center" wrapText="1"/>
      <protection/>
    </xf>
    <xf numFmtId="0" fontId="10" fillId="0" borderId="0" xfId="0" applyFont="1" applyFill="1" applyAlignment="1" applyProtection="1">
      <alignment/>
      <protection/>
    </xf>
    <xf numFmtId="0" fontId="11" fillId="0" borderId="0" xfId="0" applyFont="1" applyFill="1" applyAlignment="1" applyProtection="1">
      <alignment vertical="center"/>
      <protection/>
    </xf>
    <xf numFmtId="0" fontId="12" fillId="0" borderId="0" xfId="0" applyFont="1" applyFill="1" applyAlignment="1" applyProtection="1">
      <alignment horizontal="center"/>
      <protection/>
    </xf>
    <xf numFmtId="0" fontId="10" fillId="0" borderId="0" xfId="0" applyFont="1" applyFill="1" applyAlignment="1" applyProtection="1">
      <alignment horizontal="center"/>
      <protection/>
    </xf>
    <xf numFmtId="0" fontId="11" fillId="0" borderId="0" xfId="0" applyFont="1" applyFill="1" applyBorder="1" applyAlignment="1" applyProtection="1">
      <alignment horizontal="center" vertical="center"/>
      <protection/>
    </xf>
    <xf numFmtId="0" fontId="13" fillId="0" borderId="10" xfId="0" applyNumberFormat="1" applyFont="1" applyFill="1" applyBorder="1" applyAlignment="1" applyProtection="1">
      <alignment horizontal="center" vertical="center"/>
      <protection/>
    </xf>
    <xf numFmtId="0" fontId="13" fillId="0" borderId="10" xfId="0" applyNumberFormat="1" applyFont="1" applyFill="1" applyBorder="1" applyAlignment="1" applyProtection="1">
      <alignment horizontal="center"/>
      <protection/>
    </xf>
    <xf numFmtId="183" fontId="9" fillId="0" borderId="14" xfId="53" applyNumberFormat="1" applyFont="1" applyFill="1" applyBorder="1" applyAlignment="1" applyProtection="1">
      <alignment horizontal="center" vertical="center" wrapText="1"/>
      <protection/>
    </xf>
    <xf numFmtId="0" fontId="15" fillId="0" borderId="15" xfId="0" applyFont="1" applyFill="1" applyBorder="1" applyAlignment="1" applyProtection="1">
      <alignment horizontal="center" vertical="center" wrapText="1"/>
      <protection hidden="1"/>
    </xf>
    <xf numFmtId="0" fontId="13" fillId="0" borderId="10" xfId="0" applyFont="1" applyFill="1" applyBorder="1" applyAlignment="1" applyProtection="1">
      <alignment horizontal="centerContinuous"/>
      <protection/>
    </xf>
    <xf numFmtId="0" fontId="9" fillId="0" borderId="10" xfId="0" applyNumberFormat="1" applyFont="1" applyFill="1" applyBorder="1" applyAlignment="1" applyProtection="1">
      <alignment horizontal="right"/>
      <protection/>
    </xf>
    <xf numFmtId="183" fontId="6" fillId="0" borderId="16" xfId="53" applyNumberFormat="1" applyFont="1" applyFill="1" applyBorder="1" applyAlignment="1" applyProtection="1">
      <alignment horizontal="center" vertical="center" wrapText="1"/>
      <protection/>
    </xf>
    <xf numFmtId="0" fontId="11" fillId="0" borderId="0" xfId="0" applyFont="1" applyFill="1" applyAlignment="1" applyProtection="1">
      <alignment/>
      <protection/>
    </xf>
    <xf numFmtId="183" fontId="6" fillId="0" borderId="15" xfId="53" applyNumberFormat="1" applyFont="1" applyFill="1" applyBorder="1" applyAlignment="1" applyProtection="1">
      <alignment horizontal="center" vertical="center" wrapText="1"/>
      <protection/>
    </xf>
    <xf numFmtId="0" fontId="11" fillId="0" borderId="0" xfId="0" applyFont="1" applyFill="1" applyAlignment="1" applyProtection="1">
      <alignment/>
      <protection/>
    </xf>
    <xf numFmtId="0" fontId="20" fillId="0" borderId="10" xfId="0" applyFont="1" applyFill="1" applyBorder="1" applyAlignment="1">
      <alignment horizontal="center" vertical="center" wrapText="1"/>
    </xf>
    <xf numFmtId="183" fontId="9" fillId="0" borderId="15" xfId="53" applyNumberFormat="1" applyFont="1" applyFill="1" applyBorder="1" applyAlignment="1" applyProtection="1">
      <alignment horizontal="center" vertical="center" wrapText="1"/>
      <protection/>
    </xf>
    <xf numFmtId="183" fontId="9" fillId="0" borderId="16" xfId="53" applyNumberFormat="1" applyFont="1" applyFill="1" applyBorder="1" applyAlignment="1" applyProtection="1">
      <alignment horizontal="center" vertical="center" wrapText="1"/>
      <protection/>
    </xf>
    <xf numFmtId="183" fontId="6" fillId="0" borderId="16" xfId="53" applyNumberFormat="1" applyFont="1" applyFill="1" applyBorder="1" applyAlignment="1" applyProtection="1">
      <alignment horizontal="center" vertical="center" wrapText="1"/>
      <protection/>
    </xf>
    <xf numFmtId="183" fontId="6" fillId="0" borderId="15" xfId="0" applyNumberFormat="1" applyFont="1" applyFill="1" applyBorder="1" applyAlignment="1" applyProtection="1">
      <alignment horizontal="center" vertical="center" wrapText="1"/>
      <protection hidden="1"/>
    </xf>
    <xf numFmtId="0" fontId="16" fillId="0" borderId="0" xfId="0" applyFont="1" applyFill="1" applyAlignment="1">
      <alignment horizontal="center" vertical="center" wrapText="1"/>
    </xf>
    <xf numFmtId="183" fontId="9" fillId="0" borderId="17" xfId="53" applyNumberFormat="1" applyFont="1" applyFill="1" applyBorder="1" applyAlignment="1" applyProtection="1">
      <alignment horizontal="center" vertical="center" wrapText="1"/>
      <protection/>
    </xf>
    <xf numFmtId="0" fontId="16" fillId="0" borderId="18" xfId="0" applyFont="1" applyFill="1" applyBorder="1" applyAlignment="1">
      <alignment horizontal="center" vertical="center" wrapText="1"/>
    </xf>
    <xf numFmtId="183" fontId="6" fillId="0" borderId="17" xfId="53" applyNumberFormat="1" applyFont="1" applyFill="1" applyBorder="1" applyAlignment="1" applyProtection="1">
      <alignment horizontal="center" vertical="center" wrapText="1"/>
      <protection/>
    </xf>
    <xf numFmtId="183" fontId="9" fillId="0" borderId="15" xfId="0" applyNumberFormat="1" applyFont="1" applyFill="1" applyBorder="1" applyAlignment="1" applyProtection="1">
      <alignment horizontal="center" vertical="center" wrapText="1"/>
      <protection hidden="1"/>
    </xf>
    <xf numFmtId="0" fontId="8" fillId="0" borderId="10" xfId="0" applyFont="1" applyFill="1" applyBorder="1" applyAlignment="1" applyProtection="1">
      <alignment horizontal="center" vertical="center" wrapText="1"/>
      <protection hidden="1"/>
    </xf>
    <xf numFmtId="183" fontId="9" fillId="0" borderId="0" xfId="0" applyNumberFormat="1"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wrapText="1"/>
      <protection hidden="1"/>
    </xf>
    <xf numFmtId="180" fontId="12" fillId="0" borderId="0" xfId="0" applyNumberFormat="1" applyFont="1" applyFill="1" applyBorder="1" applyAlignment="1" applyProtection="1">
      <alignment horizontal="center"/>
      <protection hidden="1"/>
    </xf>
    <xf numFmtId="182" fontId="9" fillId="0" borderId="0" xfId="0" applyNumberFormat="1" applyFont="1" applyFill="1" applyBorder="1" applyAlignment="1" applyProtection="1">
      <alignment horizontal="right"/>
      <protection/>
    </xf>
    <xf numFmtId="0" fontId="10" fillId="0" borderId="0" xfId="0" applyFont="1" applyFill="1" applyAlignment="1" applyProtection="1">
      <alignment vertical="center"/>
      <protection/>
    </xf>
    <xf numFmtId="4" fontId="10" fillId="0" borderId="0" xfId="0" applyNumberFormat="1" applyFont="1" applyFill="1" applyAlignment="1" applyProtection="1">
      <alignment horizontal="center"/>
      <protection/>
    </xf>
    <xf numFmtId="0" fontId="16" fillId="0" borderId="0" xfId="0" applyFont="1" applyFill="1" applyAlignment="1" applyProtection="1">
      <alignment vertical="center"/>
      <protection/>
    </xf>
    <xf numFmtId="0" fontId="16" fillId="0" borderId="0" xfId="0" applyFont="1" applyFill="1" applyAlignment="1" applyProtection="1">
      <alignment horizontal="center"/>
      <protection/>
    </xf>
    <xf numFmtId="0" fontId="19" fillId="0" borderId="0" xfId="0" applyFont="1" applyFill="1" applyAlignment="1" applyProtection="1">
      <alignment horizontal="center"/>
      <protection/>
    </xf>
    <xf numFmtId="0" fontId="15" fillId="0" borderId="0" xfId="0" applyFont="1" applyFill="1" applyAlignment="1" applyProtection="1">
      <alignment horizontal="center"/>
      <protection/>
    </xf>
    <xf numFmtId="49" fontId="6" fillId="0" borderId="10" xfId="0" applyNumberFormat="1" applyFont="1" applyFill="1" applyBorder="1" applyAlignment="1" applyProtection="1">
      <alignment horizontal="center" vertical="center" wrapText="1"/>
      <protection/>
    </xf>
    <xf numFmtId="49" fontId="14" fillId="0" borderId="10" xfId="0" applyNumberFormat="1" applyFont="1" applyFill="1" applyBorder="1" applyAlignment="1" applyProtection="1">
      <alignment horizontal="center" vertical="center" wrapText="1"/>
      <protection/>
    </xf>
    <xf numFmtId="49" fontId="14" fillId="0" borderId="11" xfId="0" applyNumberFormat="1" applyFont="1" applyFill="1" applyBorder="1" applyAlignment="1" applyProtection="1">
      <alignment horizontal="center" vertical="center" wrapText="1"/>
      <protection/>
    </xf>
    <xf numFmtId="49" fontId="11" fillId="0" borderId="11" xfId="0" applyNumberFormat="1" applyFont="1" applyFill="1" applyBorder="1" applyAlignment="1" applyProtection="1">
      <alignment horizontal="center" vertical="center" wrapText="1"/>
      <protection hidden="1"/>
    </xf>
    <xf numFmtId="49" fontId="11" fillId="0" borderId="19" xfId="0" applyNumberFormat="1" applyFont="1" applyFill="1" applyBorder="1" applyAlignment="1" applyProtection="1">
      <alignment horizontal="center" vertical="center" wrapText="1"/>
      <protection hidden="1"/>
    </xf>
    <xf numFmtId="49" fontId="11" fillId="0" borderId="13" xfId="0" applyNumberFormat="1" applyFont="1" applyFill="1" applyBorder="1" applyAlignment="1" applyProtection="1">
      <alignment horizontal="center" vertical="center" wrapText="1"/>
      <protection hidden="1"/>
    </xf>
    <xf numFmtId="49" fontId="11" fillId="0" borderId="10" xfId="0" applyNumberFormat="1" applyFont="1" applyFill="1" applyBorder="1" applyAlignment="1" applyProtection="1">
      <alignment horizontal="center" vertical="center" wrapText="1"/>
      <protection hidden="1"/>
    </xf>
    <xf numFmtId="49" fontId="14" fillId="0" borderId="10" xfId="0" applyNumberFormat="1" applyFont="1" applyFill="1" applyBorder="1" applyAlignment="1" applyProtection="1">
      <alignment horizontal="center" vertical="center" wrapText="1"/>
      <protection hidden="1"/>
    </xf>
    <xf numFmtId="49" fontId="14" fillId="0" borderId="11" xfId="0" applyNumberFormat="1" applyFont="1" applyFill="1" applyBorder="1" applyAlignment="1" applyProtection="1">
      <alignment horizontal="center" vertical="center" wrapText="1"/>
      <protection hidden="1"/>
    </xf>
    <xf numFmtId="0" fontId="10" fillId="0" borderId="0" xfId="0" applyFont="1" applyFill="1" applyAlignment="1" applyProtection="1">
      <alignment horizontal="center" vertical="center" wrapText="1"/>
      <protection/>
    </xf>
    <xf numFmtId="0" fontId="6" fillId="0" borderId="10" xfId="0" applyFont="1" applyFill="1" applyBorder="1" applyAlignment="1" applyProtection="1">
      <alignment horizontal="center" vertical="center"/>
      <protection/>
    </xf>
    <xf numFmtId="0" fontId="6" fillId="0" borderId="0" xfId="0" applyFont="1" applyFill="1" applyAlignment="1" applyProtection="1">
      <alignment horizontal="center"/>
      <protection/>
    </xf>
    <xf numFmtId="0" fontId="11" fillId="0" borderId="0" xfId="0" applyFont="1" applyFill="1" applyBorder="1" applyAlignment="1" applyProtection="1">
      <alignment horizontal="center"/>
      <protection/>
    </xf>
    <xf numFmtId="49" fontId="6" fillId="0" borderId="11" xfId="0" applyNumberFormat="1" applyFont="1" applyFill="1" applyBorder="1" applyAlignment="1" applyProtection="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ZV1PIV98"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Тысячи [0]_Розподіл (2)" xfId="61"/>
    <cellStyle name="Тысячи_Розподіл (2)"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er\Downloads\&#1051;&#1102;&#1076;&#1072;\2011%20&#1088;&#1110;&#1082;\&#1047;&#1074;&#1110;&#1090;%20&#1088;&#1072;&#1081;&#1073;&#1102;&#1076;&#1078;&#1077;&#1090;2011\&#1055;&#1077;&#1082;&#1072;&#1088;&#1089;&#1100;&#1082;&#1080;&#1081;\2007%20&#1088;&#1110;&#1082;\&#1055;&#1077;&#1082;&#1072;&#1088;&#1089;&#1100;&#1082;&#1080;&#1081;\2006%20&#1088;&#1110;&#1082;\&#1042;&#1072;&#1083;&#1080;&#1082;\14%20&#1089;&#1077;&#1089;&#1110;&#1103;\s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пец"/>
      <sheetName val="2_1"/>
      <sheetName val="2_2"/>
      <sheetName val="2_3"/>
      <sheetName val="Звед"/>
      <sheetName val="s2"/>
      <sheetName val="#ССЫЛКА"/>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6">
    <pageSetUpPr fitToPage="1"/>
  </sheetPr>
  <dimension ref="A1:O145"/>
  <sheetViews>
    <sheetView showGridLines="0" showZeros="0" tabSelected="1" view="pageBreakPreview" zoomScale="57" zoomScaleNormal="70" zoomScaleSheetLayoutView="57" zoomScalePageLayoutView="0" workbookViewId="0" topLeftCell="B1">
      <pane xSplit="2" ySplit="10" topLeftCell="D135" activePane="bottomRight" state="frozen"/>
      <selection pane="topLeft" activeCell="B1" sqref="B1"/>
      <selection pane="topRight" activeCell="D1" sqref="D1"/>
      <selection pane="bottomLeft" activeCell="B11" sqref="B11"/>
      <selection pane="bottomRight" activeCell="M10" sqref="M10"/>
    </sheetView>
  </sheetViews>
  <sheetFormatPr defaultColWidth="9.00390625" defaultRowHeight="12.75"/>
  <cols>
    <col min="1" max="1" width="8.375" style="52" hidden="1" customWidth="1"/>
    <col min="2" max="2" width="63.25390625" style="52" customWidth="1"/>
    <col min="3" max="3" width="14.25390625" style="25" customWidth="1"/>
    <col min="4" max="4" width="19.00390625" style="25" customWidth="1"/>
    <col min="5" max="5" width="19.125" style="25" customWidth="1"/>
    <col min="6" max="6" width="18.875" style="25" customWidth="1"/>
    <col min="7" max="7" width="13.375" style="25" customWidth="1"/>
    <col min="8" max="8" width="19.00390625" style="25" customWidth="1"/>
    <col min="9" max="9" width="18.75390625" style="25" customWidth="1"/>
    <col min="10" max="10" width="19.00390625" style="25" customWidth="1"/>
    <col min="11" max="11" width="15.25390625" style="25" customWidth="1"/>
    <col min="12" max="12" width="18.875" style="25" customWidth="1"/>
    <col min="13" max="13" width="18.75390625" style="25" customWidth="1"/>
    <col min="14" max="14" width="18.625" style="25" customWidth="1"/>
    <col min="15" max="15" width="14.25390625" style="25" customWidth="1"/>
    <col min="16" max="16384" width="9.125" style="22" customWidth="1"/>
  </cols>
  <sheetData>
    <row r="1" spans="1:15" ht="68.25" customHeight="1">
      <c r="A1" s="57" t="s">
        <v>141</v>
      </c>
      <c r="B1" s="57"/>
      <c r="C1" s="57"/>
      <c r="D1" s="57"/>
      <c r="E1" s="57"/>
      <c r="F1" s="57"/>
      <c r="G1" s="57"/>
      <c r="H1" s="57"/>
      <c r="I1" s="57"/>
      <c r="J1" s="57"/>
      <c r="K1" s="57"/>
      <c r="L1" s="21"/>
      <c r="M1" s="67" t="s">
        <v>147</v>
      </c>
      <c r="N1" s="67"/>
      <c r="O1" s="67"/>
    </row>
    <row r="2" spans="1:15" ht="3" customHeight="1">
      <c r="A2" s="11"/>
      <c r="B2" s="11"/>
      <c r="C2" s="11"/>
      <c r="D2" s="11"/>
      <c r="E2" s="11"/>
      <c r="F2" s="11"/>
      <c r="G2" s="11"/>
      <c r="H2" s="11"/>
      <c r="I2" s="11"/>
      <c r="J2" s="11"/>
      <c r="K2" s="11"/>
      <c r="L2" s="10"/>
      <c r="M2" s="10"/>
      <c r="N2" s="10"/>
      <c r="O2" s="10"/>
    </row>
    <row r="3" spans="1:15" ht="15" customHeight="1">
      <c r="A3" s="69"/>
      <c r="B3" s="69"/>
      <c r="C3" s="69"/>
      <c r="D3" s="69"/>
      <c r="E3" s="69"/>
      <c r="F3" s="69"/>
      <c r="G3" s="69"/>
      <c r="H3" s="69"/>
      <c r="I3" s="69"/>
      <c r="J3" s="69"/>
      <c r="K3" s="69"/>
      <c r="L3" s="69"/>
      <c r="M3" s="69"/>
      <c r="N3" s="69"/>
      <c r="O3" s="69"/>
    </row>
    <row r="4" spans="1:15" ht="21" customHeight="1">
      <c r="A4" s="23"/>
      <c r="B4" s="23"/>
      <c r="C4" s="24"/>
      <c r="D4" s="24"/>
      <c r="E4" s="24"/>
      <c r="F4" s="24"/>
      <c r="G4" s="24"/>
      <c r="H4" s="24"/>
      <c r="L4" s="26"/>
      <c r="M4" s="70" t="s">
        <v>22</v>
      </c>
      <c r="N4" s="70"/>
      <c r="O4" s="70"/>
    </row>
    <row r="5" spans="1:15" ht="18.75" customHeight="1">
      <c r="A5" s="59" t="s">
        <v>17</v>
      </c>
      <c r="B5" s="58" t="s">
        <v>7</v>
      </c>
      <c r="C5" s="59" t="s">
        <v>18</v>
      </c>
      <c r="D5" s="58" t="s">
        <v>14</v>
      </c>
      <c r="E5" s="58"/>
      <c r="F5" s="58"/>
      <c r="G5" s="58"/>
      <c r="H5" s="68" t="s">
        <v>16</v>
      </c>
      <c r="I5" s="68"/>
      <c r="J5" s="68"/>
      <c r="K5" s="68"/>
      <c r="L5" s="68" t="s">
        <v>15</v>
      </c>
      <c r="M5" s="68"/>
      <c r="N5" s="68"/>
      <c r="O5" s="68"/>
    </row>
    <row r="6" spans="1:15" ht="15.75" customHeight="1">
      <c r="A6" s="59"/>
      <c r="B6" s="58"/>
      <c r="C6" s="59"/>
      <c r="D6" s="64" t="s">
        <v>5</v>
      </c>
      <c r="E6" s="64"/>
      <c r="F6" s="61" t="s">
        <v>143</v>
      </c>
      <c r="G6" s="61" t="s">
        <v>1</v>
      </c>
      <c r="H6" s="64" t="s">
        <v>5</v>
      </c>
      <c r="I6" s="64"/>
      <c r="J6" s="61" t="s">
        <v>143</v>
      </c>
      <c r="K6" s="61" t="s">
        <v>20</v>
      </c>
      <c r="L6" s="64" t="s">
        <v>5</v>
      </c>
      <c r="M6" s="64"/>
      <c r="N6" s="61" t="s">
        <v>143</v>
      </c>
      <c r="O6" s="61" t="s">
        <v>21</v>
      </c>
    </row>
    <row r="7" spans="1:15" ht="19.5" customHeight="1">
      <c r="A7" s="59"/>
      <c r="B7" s="58"/>
      <c r="C7" s="59"/>
      <c r="D7" s="65" t="s">
        <v>6</v>
      </c>
      <c r="E7" s="65" t="s">
        <v>142</v>
      </c>
      <c r="F7" s="62"/>
      <c r="G7" s="62"/>
      <c r="H7" s="65" t="s">
        <v>6</v>
      </c>
      <c r="I7" s="65" t="s">
        <v>142</v>
      </c>
      <c r="J7" s="62"/>
      <c r="K7" s="62"/>
      <c r="L7" s="65" t="s">
        <v>6</v>
      </c>
      <c r="M7" s="65" t="s">
        <v>142</v>
      </c>
      <c r="N7" s="62"/>
      <c r="O7" s="62"/>
    </row>
    <row r="8" spans="1:15" ht="34.5" customHeight="1">
      <c r="A8" s="60"/>
      <c r="B8" s="71"/>
      <c r="C8" s="60"/>
      <c r="D8" s="66"/>
      <c r="E8" s="66"/>
      <c r="F8" s="63"/>
      <c r="G8" s="63"/>
      <c r="H8" s="66"/>
      <c r="I8" s="66"/>
      <c r="J8" s="63"/>
      <c r="K8" s="63"/>
      <c r="L8" s="66"/>
      <c r="M8" s="66"/>
      <c r="N8" s="63"/>
      <c r="O8" s="63"/>
    </row>
    <row r="9" spans="1:15" ht="15">
      <c r="A9" s="27" t="s">
        <v>12</v>
      </c>
      <c r="B9" s="27">
        <v>1</v>
      </c>
      <c r="C9" s="28">
        <v>2</v>
      </c>
      <c r="D9" s="28">
        <v>3</v>
      </c>
      <c r="E9" s="28">
        <v>4</v>
      </c>
      <c r="F9" s="28">
        <v>5</v>
      </c>
      <c r="G9" s="28">
        <v>6</v>
      </c>
      <c r="H9" s="1" t="s">
        <v>19</v>
      </c>
      <c r="I9" s="1" t="s">
        <v>8</v>
      </c>
      <c r="J9" s="1" t="s">
        <v>9</v>
      </c>
      <c r="K9" s="1" t="s">
        <v>10</v>
      </c>
      <c r="L9" s="1" t="s">
        <v>11</v>
      </c>
      <c r="M9" s="1" t="s">
        <v>2</v>
      </c>
      <c r="N9" s="1" t="s">
        <v>3</v>
      </c>
      <c r="O9" s="1" t="s">
        <v>4</v>
      </c>
    </row>
    <row r="10" spans="1:15" ht="20.25">
      <c r="A10" s="29"/>
      <c r="B10" s="30" t="s">
        <v>0</v>
      </c>
      <c r="C10" s="31"/>
      <c r="D10" s="32"/>
      <c r="E10" s="32"/>
      <c r="F10" s="32"/>
      <c r="G10" s="6"/>
      <c r="H10" s="32"/>
      <c r="I10" s="32"/>
      <c r="J10" s="32"/>
      <c r="K10" s="32"/>
      <c r="L10" s="32"/>
      <c r="M10" s="32"/>
      <c r="N10" s="32"/>
      <c r="O10" s="32"/>
    </row>
    <row r="11" spans="1:15" s="34" customFormat="1" ht="19.5">
      <c r="A11" s="33"/>
      <c r="B11" s="19" t="s">
        <v>25</v>
      </c>
      <c r="C11" s="19">
        <v>10000000</v>
      </c>
      <c r="D11" s="12">
        <f>D12+D21+D31+D35+D57</f>
        <v>84969400</v>
      </c>
      <c r="E11" s="12">
        <f>E12+E21+E31+E35+E57</f>
        <v>61738475</v>
      </c>
      <c r="F11" s="12">
        <f>F12+F21+F31+F35+F57</f>
        <v>61969998.50999999</v>
      </c>
      <c r="G11" s="12">
        <f>F11/E11*100</f>
        <v>100.37500684945651</v>
      </c>
      <c r="H11" s="12">
        <f>H12+H21+H31+H35+H57</f>
        <v>106000</v>
      </c>
      <c r="I11" s="12">
        <f>I12+I21+I31+I35+I57</f>
        <v>79500</v>
      </c>
      <c r="J11" s="12">
        <f>J12+J21+J31+J35+J57</f>
        <v>115517.67000000001</v>
      </c>
      <c r="K11" s="12">
        <f>J11/I11*100</f>
        <v>145.3052452830189</v>
      </c>
      <c r="L11" s="12">
        <f>D11+H11</f>
        <v>85075400</v>
      </c>
      <c r="M11" s="12">
        <f>E11+I11</f>
        <v>61817975</v>
      </c>
      <c r="N11" s="12">
        <f>F11+J11</f>
        <v>62085516.17999999</v>
      </c>
      <c r="O11" s="13">
        <f>(N11/M11)*100</f>
        <v>100.43278865087377</v>
      </c>
    </row>
    <row r="12" spans="1:15" s="36" customFormat="1" ht="41.25" customHeight="1">
      <c r="A12" s="35"/>
      <c r="B12" s="2" t="s">
        <v>26</v>
      </c>
      <c r="C12" s="2">
        <v>11000000</v>
      </c>
      <c r="D12" s="5">
        <f>D13+D19</f>
        <v>49951300</v>
      </c>
      <c r="E12" s="5">
        <f>E13+E19</f>
        <v>34795925</v>
      </c>
      <c r="F12" s="5">
        <f>F13+F19</f>
        <v>34143636.51</v>
      </c>
      <c r="G12" s="3">
        <f>F12/E12*100</f>
        <v>98.12538827463273</v>
      </c>
      <c r="H12" s="5">
        <f>H13+H19</f>
        <v>0</v>
      </c>
      <c r="I12" s="5">
        <f>I13+I19</f>
        <v>0</v>
      </c>
      <c r="J12" s="5">
        <f>J13+J19</f>
        <v>0</v>
      </c>
      <c r="K12" s="3"/>
      <c r="L12" s="12">
        <f aca="true" t="shared" si="0" ref="L12:L77">D12+H12</f>
        <v>49951300</v>
      </c>
      <c r="M12" s="12">
        <f aca="true" t="shared" si="1" ref="M12:M77">E12+I12</f>
        <v>34795925</v>
      </c>
      <c r="N12" s="12">
        <f aca="true" t="shared" si="2" ref="N12:N77">F12+J12</f>
        <v>34143636.51</v>
      </c>
      <c r="O12" s="3">
        <f>(N12/M12)*100</f>
        <v>98.12538827463273</v>
      </c>
    </row>
    <row r="13" spans="1:15" s="36" customFormat="1" ht="18.75">
      <c r="A13" s="35"/>
      <c r="B13" s="37" t="s">
        <v>90</v>
      </c>
      <c r="C13" s="2">
        <v>11010000</v>
      </c>
      <c r="D13" s="5">
        <f>D14+D15+D16+D17+D18</f>
        <v>49949800</v>
      </c>
      <c r="E13" s="5">
        <f>E14+E15+E16+E17+E18</f>
        <v>34794800</v>
      </c>
      <c r="F13" s="5">
        <f>F14+F15+F16+F17+F18</f>
        <v>34143188.03</v>
      </c>
      <c r="G13" s="3">
        <f aca="true" t="shared" si="3" ref="G13:G77">F13/E13*100</f>
        <v>98.12727197742191</v>
      </c>
      <c r="H13" s="5">
        <f>H14+H15+H16+H17+H18</f>
        <v>0</v>
      </c>
      <c r="I13" s="5">
        <f>I14+I15+I16+I17+I18</f>
        <v>0</v>
      </c>
      <c r="J13" s="5">
        <f>J14+J15+J16+J17+J18</f>
        <v>0</v>
      </c>
      <c r="K13" s="3"/>
      <c r="L13" s="12">
        <f t="shared" si="0"/>
        <v>49949800</v>
      </c>
      <c r="M13" s="12">
        <f t="shared" si="1"/>
        <v>34794800</v>
      </c>
      <c r="N13" s="12">
        <f t="shared" si="2"/>
        <v>34143188.03</v>
      </c>
      <c r="O13" s="3">
        <f aca="true" t="shared" si="4" ref="O13:O78">(N13/M13)*100</f>
        <v>98.12727197742191</v>
      </c>
    </row>
    <row r="14" spans="1:15" s="36" customFormat="1" ht="56.25">
      <c r="A14" s="35"/>
      <c r="B14" s="37" t="s">
        <v>91</v>
      </c>
      <c r="C14" s="2">
        <v>11010100</v>
      </c>
      <c r="D14" s="5">
        <v>39625300</v>
      </c>
      <c r="E14" s="5">
        <v>28175300</v>
      </c>
      <c r="F14" s="5">
        <v>27638779.4</v>
      </c>
      <c r="G14" s="3">
        <f t="shared" si="3"/>
        <v>98.09577679740765</v>
      </c>
      <c r="H14" s="7"/>
      <c r="I14" s="7"/>
      <c r="J14" s="7"/>
      <c r="K14" s="3"/>
      <c r="L14" s="12">
        <f t="shared" si="0"/>
        <v>39625300</v>
      </c>
      <c r="M14" s="12">
        <f t="shared" si="1"/>
        <v>28175300</v>
      </c>
      <c r="N14" s="12">
        <f t="shared" si="2"/>
        <v>27638779.4</v>
      </c>
      <c r="O14" s="3">
        <f t="shared" si="4"/>
        <v>98.09577679740765</v>
      </c>
    </row>
    <row r="15" spans="1:15" s="36" customFormat="1" ht="93.75">
      <c r="A15" s="35"/>
      <c r="B15" s="37" t="s">
        <v>92</v>
      </c>
      <c r="C15" s="2">
        <v>11010200</v>
      </c>
      <c r="D15" s="5">
        <v>3797000</v>
      </c>
      <c r="E15" s="5">
        <v>2872000</v>
      </c>
      <c r="F15" s="5">
        <v>2948810.93</v>
      </c>
      <c r="G15" s="3">
        <f t="shared" si="3"/>
        <v>102.67447527855154</v>
      </c>
      <c r="H15" s="7"/>
      <c r="I15" s="7"/>
      <c r="J15" s="7"/>
      <c r="K15" s="3"/>
      <c r="L15" s="12">
        <f t="shared" si="0"/>
        <v>3797000</v>
      </c>
      <c r="M15" s="12">
        <f t="shared" si="1"/>
        <v>2872000</v>
      </c>
      <c r="N15" s="12">
        <f t="shared" si="2"/>
        <v>2948810.93</v>
      </c>
      <c r="O15" s="3">
        <f t="shared" si="4"/>
        <v>102.67447527855154</v>
      </c>
    </row>
    <row r="16" spans="1:15" s="36" customFormat="1" ht="56.25">
      <c r="A16" s="35"/>
      <c r="B16" s="37" t="s">
        <v>93</v>
      </c>
      <c r="C16" s="2">
        <v>11010400</v>
      </c>
      <c r="D16" s="5">
        <v>6025000</v>
      </c>
      <c r="E16" s="5">
        <v>3305000</v>
      </c>
      <c r="F16" s="5">
        <v>3053382.74</v>
      </c>
      <c r="G16" s="3">
        <f t="shared" si="3"/>
        <v>92.38676974281393</v>
      </c>
      <c r="H16" s="7"/>
      <c r="I16" s="7"/>
      <c r="J16" s="7"/>
      <c r="K16" s="3"/>
      <c r="L16" s="12">
        <f t="shared" si="0"/>
        <v>6025000</v>
      </c>
      <c r="M16" s="12">
        <f t="shared" si="1"/>
        <v>3305000</v>
      </c>
      <c r="N16" s="12">
        <f t="shared" si="2"/>
        <v>3053382.74</v>
      </c>
      <c r="O16" s="3">
        <f t="shared" si="4"/>
        <v>92.38676974281393</v>
      </c>
    </row>
    <row r="17" spans="1:15" s="36" customFormat="1" ht="56.25">
      <c r="A17" s="35"/>
      <c r="B17" s="37" t="s">
        <v>94</v>
      </c>
      <c r="C17" s="2">
        <v>11010500</v>
      </c>
      <c r="D17" s="5">
        <v>500000</v>
      </c>
      <c r="E17" s="5">
        <v>440000</v>
      </c>
      <c r="F17" s="5">
        <v>502214.96</v>
      </c>
      <c r="G17" s="3">
        <f t="shared" si="3"/>
        <v>114.13976363636364</v>
      </c>
      <c r="H17" s="7"/>
      <c r="I17" s="7"/>
      <c r="J17" s="7"/>
      <c r="K17" s="3"/>
      <c r="L17" s="12">
        <f t="shared" si="0"/>
        <v>500000</v>
      </c>
      <c r="M17" s="12">
        <f t="shared" si="1"/>
        <v>440000</v>
      </c>
      <c r="N17" s="12">
        <f t="shared" si="2"/>
        <v>502214.96</v>
      </c>
      <c r="O17" s="3">
        <f t="shared" si="4"/>
        <v>114.13976363636364</v>
      </c>
    </row>
    <row r="18" spans="1:15" s="36" customFormat="1" ht="93.75">
      <c r="A18" s="35"/>
      <c r="B18" s="37" t="s">
        <v>95</v>
      </c>
      <c r="C18" s="2">
        <v>11010900</v>
      </c>
      <c r="D18" s="5">
        <v>2500</v>
      </c>
      <c r="E18" s="5">
        <v>2500</v>
      </c>
      <c r="F18" s="5">
        <v>0</v>
      </c>
      <c r="G18" s="3">
        <f t="shared" si="3"/>
        <v>0</v>
      </c>
      <c r="H18" s="7"/>
      <c r="I18" s="7"/>
      <c r="J18" s="7"/>
      <c r="K18" s="3"/>
      <c r="L18" s="12">
        <f t="shared" si="0"/>
        <v>2500</v>
      </c>
      <c r="M18" s="12">
        <f t="shared" si="1"/>
        <v>2500</v>
      </c>
      <c r="N18" s="12">
        <f t="shared" si="2"/>
        <v>0</v>
      </c>
      <c r="O18" s="3">
        <f t="shared" si="4"/>
        <v>0</v>
      </c>
    </row>
    <row r="19" spans="1:15" ht="18.75">
      <c r="A19" s="38"/>
      <c r="B19" s="2" t="s">
        <v>27</v>
      </c>
      <c r="C19" s="2">
        <v>11020000</v>
      </c>
      <c r="D19" s="5">
        <f>D20</f>
        <v>1500</v>
      </c>
      <c r="E19" s="5">
        <f>E20</f>
        <v>1125</v>
      </c>
      <c r="F19" s="5">
        <f>F20</f>
        <v>448.48</v>
      </c>
      <c r="G19" s="3">
        <f t="shared" si="3"/>
        <v>39.86488888888889</v>
      </c>
      <c r="H19" s="3"/>
      <c r="I19" s="3"/>
      <c r="J19" s="3"/>
      <c r="K19" s="3"/>
      <c r="L19" s="12">
        <f t="shared" si="0"/>
        <v>1500</v>
      </c>
      <c r="M19" s="12">
        <f t="shared" si="1"/>
        <v>1125</v>
      </c>
      <c r="N19" s="12">
        <f t="shared" si="2"/>
        <v>448.48</v>
      </c>
      <c r="O19" s="3">
        <f t="shared" si="4"/>
        <v>39.86488888888889</v>
      </c>
    </row>
    <row r="20" spans="1:15" s="36" customFormat="1" ht="37.5">
      <c r="A20" s="35"/>
      <c r="B20" s="2" t="s">
        <v>28</v>
      </c>
      <c r="C20" s="2">
        <v>11020200</v>
      </c>
      <c r="D20" s="5">
        <v>1500</v>
      </c>
      <c r="E20" s="5">
        <v>1125</v>
      </c>
      <c r="F20" s="5">
        <v>448.48</v>
      </c>
      <c r="G20" s="3">
        <f t="shared" si="3"/>
        <v>39.86488888888889</v>
      </c>
      <c r="H20" s="7"/>
      <c r="I20" s="7"/>
      <c r="J20" s="7"/>
      <c r="K20" s="3"/>
      <c r="L20" s="12">
        <f t="shared" si="0"/>
        <v>1500</v>
      </c>
      <c r="M20" s="12">
        <f t="shared" si="1"/>
        <v>1125</v>
      </c>
      <c r="N20" s="12">
        <f t="shared" si="2"/>
        <v>448.48</v>
      </c>
      <c r="O20" s="3">
        <f t="shared" si="4"/>
        <v>39.86488888888889</v>
      </c>
    </row>
    <row r="21" spans="1:15" ht="39" customHeight="1">
      <c r="A21" s="38"/>
      <c r="B21" s="2" t="s">
        <v>23</v>
      </c>
      <c r="C21" s="2">
        <v>13000000</v>
      </c>
      <c r="D21" s="5">
        <f>D25+D28</f>
        <v>46300</v>
      </c>
      <c r="E21" s="5">
        <f>E25+E28</f>
        <v>35050</v>
      </c>
      <c r="F21" s="5">
        <f>F25+F28</f>
        <v>161383.79</v>
      </c>
      <c r="G21" s="3">
        <f t="shared" si="3"/>
        <v>460.4387731811697</v>
      </c>
      <c r="H21" s="5"/>
      <c r="I21" s="5"/>
      <c r="J21" s="5"/>
      <c r="K21" s="3"/>
      <c r="L21" s="12">
        <f t="shared" si="0"/>
        <v>46300</v>
      </c>
      <c r="M21" s="12">
        <f t="shared" si="1"/>
        <v>35050</v>
      </c>
      <c r="N21" s="12">
        <f t="shared" si="2"/>
        <v>161383.79</v>
      </c>
      <c r="O21" s="3">
        <f t="shared" si="4"/>
        <v>460.4387731811697</v>
      </c>
    </row>
    <row r="22" spans="1:15" ht="24.75" customHeight="1" hidden="1">
      <c r="A22" s="39"/>
      <c r="B22" s="2" t="s">
        <v>29</v>
      </c>
      <c r="C22" s="2">
        <v>13010000</v>
      </c>
      <c r="D22" s="5"/>
      <c r="E22" s="5"/>
      <c r="F22" s="5"/>
      <c r="G22" s="3" t="e">
        <f t="shared" si="3"/>
        <v>#DIV/0!</v>
      </c>
      <c r="H22" s="5"/>
      <c r="I22" s="5"/>
      <c r="J22" s="5"/>
      <c r="K22" s="3"/>
      <c r="L22" s="12">
        <f t="shared" si="0"/>
        <v>0</v>
      </c>
      <c r="M22" s="12">
        <f t="shared" si="1"/>
        <v>0</v>
      </c>
      <c r="N22" s="12">
        <f t="shared" si="2"/>
        <v>0</v>
      </c>
      <c r="O22" s="3" t="e">
        <f t="shared" si="4"/>
        <v>#DIV/0!</v>
      </c>
    </row>
    <row r="23" spans="1:15" ht="19.5" customHeight="1" hidden="1">
      <c r="A23" s="39"/>
      <c r="B23" s="2" t="s">
        <v>30</v>
      </c>
      <c r="C23" s="2">
        <v>13010200</v>
      </c>
      <c r="D23" s="5"/>
      <c r="E23" s="5"/>
      <c r="F23" s="5"/>
      <c r="G23" s="3" t="e">
        <f t="shared" si="3"/>
        <v>#DIV/0!</v>
      </c>
      <c r="H23" s="5"/>
      <c r="I23" s="5"/>
      <c r="J23" s="5"/>
      <c r="K23" s="3"/>
      <c r="L23" s="12">
        <f t="shared" si="0"/>
        <v>0</v>
      </c>
      <c r="M23" s="12">
        <f t="shared" si="1"/>
        <v>0</v>
      </c>
      <c r="N23" s="12">
        <f t="shared" si="2"/>
        <v>0</v>
      </c>
      <c r="O23" s="3" t="e">
        <f t="shared" si="4"/>
        <v>#DIV/0!</v>
      </c>
    </row>
    <row r="24" spans="1:15" ht="32.25" customHeight="1" hidden="1">
      <c r="A24" s="39"/>
      <c r="B24" s="2" t="s">
        <v>31</v>
      </c>
      <c r="C24" s="2">
        <v>14000000</v>
      </c>
      <c r="D24" s="5"/>
      <c r="E24" s="5"/>
      <c r="F24" s="5"/>
      <c r="G24" s="3" t="e">
        <f t="shared" si="3"/>
        <v>#DIV/0!</v>
      </c>
      <c r="H24" s="5"/>
      <c r="I24" s="5"/>
      <c r="J24" s="5"/>
      <c r="K24" s="3"/>
      <c r="L24" s="12">
        <f t="shared" si="0"/>
        <v>0</v>
      </c>
      <c r="M24" s="12">
        <f t="shared" si="1"/>
        <v>0</v>
      </c>
      <c r="N24" s="12">
        <f t="shared" si="2"/>
        <v>0</v>
      </c>
      <c r="O24" s="3" t="e">
        <f t="shared" si="4"/>
        <v>#DIV/0!</v>
      </c>
    </row>
    <row r="25" spans="1:15" ht="32.25" customHeight="1">
      <c r="A25" s="39"/>
      <c r="B25" s="2" t="s">
        <v>29</v>
      </c>
      <c r="C25" s="2">
        <v>13010000</v>
      </c>
      <c r="D25" s="5">
        <f>D27+D26</f>
        <v>45000</v>
      </c>
      <c r="E25" s="5">
        <f>E27+E26</f>
        <v>33750</v>
      </c>
      <c r="F25" s="5">
        <f>F27+F26</f>
        <v>56545.94</v>
      </c>
      <c r="G25" s="3">
        <f t="shared" si="3"/>
        <v>167.54352592592593</v>
      </c>
      <c r="H25" s="5"/>
      <c r="I25" s="5"/>
      <c r="J25" s="5"/>
      <c r="K25" s="3"/>
      <c r="L25" s="12">
        <f t="shared" si="0"/>
        <v>45000</v>
      </c>
      <c r="M25" s="12">
        <f t="shared" si="1"/>
        <v>33750</v>
      </c>
      <c r="N25" s="12">
        <f t="shared" si="2"/>
        <v>56545.94</v>
      </c>
      <c r="O25" s="3">
        <f t="shared" si="4"/>
        <v>167.54352592592593</v>
      </c>
    </row>
    <row r="26" spans="1:15" ht="56.25">
      <c r="A26" s="39"/>
      <c r="B26" s="2" t="s">
        <v>140</v>
      </c>
      <c r="C26" s="2">
        <v>13010100</v>
      </c>
      <c r="D26" s="5"/>
      <c r="E26" s="5"/>
      <c r="F26" s="5">
        <v>22541.14</v>
      </c>
      <c r="G26" s="3"/>
      <c r="H26" s="5"/>
      <c r="I26" s="5"/>
      <c r="J26" s="5"/>
      <c r="K26" s="3"/>
      <c r="L26" s="12"/>
      <c r="M26" s="12"/>
      <c r="N26" s="12">
        <f t="shared" si="2"/>
        <v>22541.14</v>
      </c>
      <c r="O26" s="3"/>
    </row>
    <row r="27" spans="1:15" ht="93.75">
      <c r="A27" s="39"/>
      <c r="B27" s="2" t="s">
        <v>30</v>
      </c>
      <c r="C27" s="2">
        <v>13010200</v>
      </c>
      <c r="D27" s="5">
        <v>45000</v>
      </c>
      <c r="E27" s="5">
        <v>33750</v>
      </c>
      <c r="F27" s="5">
        <v>34004.8</v>
      </c>
      <c r="G27" s="3">
        <f t="shared" si="3"/>
        <v>100.75496296296298</v>
      </c>
      <c r="H27" s="5"/>
      <c r="I27" s="5"/>
      <c r="J27" s="5"/>
      <c r="K27" s="3"/>
      <c r="L27" s="12">
        <f t="shared" si="0"/>
        <v>45000</v>
      </c>
      <c r="M27" s="12">
        <f t="shared" si="1"/>
        <v>33750</v>
      </c>
      <c r="N27" s="12">
        <f t="shared" si="2"/>
        <v>34004.8</v>
      </c>
      <c r="O27" s="3">
        <f t="shared" si="4"/>
        <v>100.75496296296298</v>
      </c>
    </row>
    <row r="28" spans="1:15" ht="32.25" customHeight="1">
      <c r="A28" s="39"/>
      <c r="B28" s="2" t="s">
        <v>124</v>
      </c>
      <c r="C28" s="2">
        <v>13030000</v>
      </c>
      <c r="D28" s="5">
        <f>D30+D29</f>
        <v>1300</v>
      </c>
      <c r="E28" s="5">
        <f>E30+E29</f>
        <v>1300</v>
      </c>
      <c r="F28" s="5">
        <f>F30+F29</f>
        <v>104837.85</v>
      </c>
      <c r="G28" s="3">
        <f t="shared" si="3"/>
        <v>8064.450000000001</v>
      </c>
      <c r="H28" s="5"/>
      <c r="I28" s="5"/>
      <c r="J28" s="5"/>
      <c r="K28" s="3"/>
      <c r="L28" s="12">
        <f t="shared" si="0"/>
        <v>1300</v>
      </c>
      <c r="M28" s="12">
        <f t="shared" si="1"/>
        <v>1300</v>
      </c>
      <c r="N28" s="12">
        <f t="shared" si="2"/>
        <v>104837.85</v>
      </c>
      <c r="O28" s="3">
        <f t="shared" si="4"/>
        <v>8064.450000000001</v>
      </c>
    </row>
    <row r="29" spans="1:15" ht="53.25" customHeight="1">
      <c r="A29" s="39"/>
      <c r="B29" s="2" t="s">
        <v>139</v>
      </c>
      <c r="C29" s="2">
        <v>13030100</v>
      </c>
      <c r="D29" s="5"/>
      <c r="E29" s="5"/>
      <c r="F29" s="5">
        <v>104837.85</v>
      </c>
      <c r="G29" s="3"/>
      <c r="H29" s="5"/>
      <c r="I29" s="5"/>
      <c r="J29" s="5"/>
      <c r="K29" s="3"/>
      <c r="L29" s="12"/>
      <c r="M29" s="12">
        <f t="shared" si="1"/>
        <v>0</v>
      </c>
      <c r="N29" s="12">
        <f t="shared" si="2"/>
        <v>104837.85</v>
      </c>
      <c r="O29" s="3"/>
    </row>
    <row r="30" spans="1:15" ht="32.25" customHeight="1">
      <c r="A30" s="39"/>
      <c r="B30" s="2" t="s">
        <v>125</v>
      </c>
      <c r="C30" s="2">
        <v>13030200</v>
      </c>
      <c r="D30" s="5">
        <v>1300</v>
      </c>
      <c r="E30" s="5">
        <v>1300</v>
      </c>
      <c r="F30" s="5">
        <v>0</v>
      </c>
      <c r="G30" s="3">
        <f t="shared" si="3"/>
        <v>0</v>
      </c>
      <c r="H30" s="5"/>
      <c r="I30" s="5"/>
      <c r="J30" s="5"/>
      <c r="K30" s="3"/>
      <c r="L30" s="12">
        <f t="shared" si="0"/>
        <v>1300</v>
      </c>
      <c r="M30" s="12">
        <f t="shared" si="1"/>
        <v>1300</v>
      </c>
      <c r="N30" s="12">
        <f t="shared" si="2"/>
        <v>0</v>
      </c>
      <c r="O30" s="3">
        <f t="shared" si="4"/>
        <v>0</v>
      </c>
    </row>
    <row r="31" spans="1:15" ht="32.25" customHeight="1">
      <c r="A31" s="39"/>
      <c r="B31" s="2" t="s">
        <v>31</v>
      </c>
      <c r="C31" s="2">
        <v>14000000</v>
      </c>
      <c r="D31" s="5">
        <f>D32+D33+D34</f>
        <v>3510000</v>
      </c>
      <c r="E31" s="5">
        <f>E32+E33+E34</f>
        <v>2525000</v>
      </c>
      <c r="F31" s="5">
        <f>F32+F33+F34</f>
        <v>2908159.98</v>
      </c>
      <c r="G31" s="3">
        <f t="shared" si="3"/>
        <v>115.17465267326732</v>
      </c>
      <c r="H31" s="5">
        <f>H32+H33+H34</f>
        <v>0</v>
      </c>
      <c r="I31" s="5">
        <f>I32+I33+I34</f>
        <v>0</v>
      </c>
      <c r="J31" s="5">
        <f>J32+J33+J34</f>
        <v>0</v>
      </c>
      <c r="K31" s="3"/>
      <c r="L31" s="12">
        <f t="shared" si="0"/>
        <v>3510000</v>
      </c>
      <c r="M31" s="12">
        <f t="shared" si="1"/>
        <v>2525000</v>
      </c>
      <c r="N31" s="12">
        <f t="shared" si="2"/>
        <v>2908159.98</v>
      </c>
      <c r="O31" s="3">
        <f t="shared" si="4"/>
        <v>115.17465267326732</v>
      </c>
    </row>
    <row r="32" spans="1:15" ht="32.25" customHeight="1">
      <c r="A32" s="39"/>
      <c r="B32" s="2" t="s">
        <v>96</v>
      </c>
      <c r="C32" s="2">
        <v>14021900</v>
      </c>
      <c r="D32" s="5">
        <v>550000</v>
      </c>
      <c r="E32" s="5">
        <v>380000</v>
      </c>
      <c r="F32" s="5">
        <v>312764.85</v>
      </c>
      <c r="G32" s="3">
        <f t="shared" si="3"/>
        <v>82.30653947368421</v>
      </c>
      <c r="H32" s="3"/>
      <c r="I32" s="3"/>
      <c r="J32" s="3"/>
      <c r="K32" s="3"/>
      <c r="L32" s="12">
        <f t="shared" si="0"/>
        <v>550000</v>
      </c>
      <c r="M32" s="12">
        <f t="shared" si="1"/>
        <v>380000</v>
      </c>
      <c r="N32" s="12">
        <f t="shared" si="2"/>
        <v>312764.85</v>
      </c>
      <c r="O32" s="3">
        <f t="shared" si="4"/>
        <v>82.30653947368421</v>
      </c>
    </row>
    <row r="33" spans="1:15" ht="32.25" customHeight="1">
      <c r="A33" s="39"/>
      <c r="B33" s="2" t="s">
        <v>97</v>
      </c>
      <c r="C33" s="2">
        <v>14031900</v>
      </c>
      <c r="D33" s="5">
        <v>2050000</v>
      </c>
      <c r="E33" s="5">
        <v>1450000</v>
      </c>
      <c r="F33" s="5">
        <v>1332604.57</v>
      </c>
      <c r="G33" s="3">
        <f t="shared" si="3"/>
        <v>91.90376344827587</v>
      </c>
      <c r="H33" s="3"/>
      <c r="I33" s="3"/>
      <c r="J33" s="3"/>
      <c r="K33" s="3"/>
      <c r="L33" s="12">
        <f t="shared" si="0"/>
        <v>2050000</v>
      </c>
      <c r="M33" s="12">
        <f t="shared" si="1"/>
        <v>1450000</v>
      </c>
      <c r="N33" s="12">
        <f t="shared" si="2"/>
        <v>1332604.57</v>
      </c>
      <c r="O33" s="3">
        <f t="shared" si="4"/>
        <v>91.90376344827587</v>
      </c>
    </row>
    <row r="34" spans="1:15" s="36" customFormat="1" ht="67.5" customHeight="1">
      <c r="A34" s="40"/>
      <c r="B34" s="2" t="s">
        <v>32</v>
      </c>
      <c r="C34" s="2">
        <v>14040000</v>
      </c>
      <c r="D34" s="5">
        <v>910000</v>
      </c>
      <c r="E34" s="5">
        <v>695000</v>
      </c>
      <c r="F34" s="5">
        <v>1262790.56</v>
      </c>
      <c r="G34" s="3">
        <f t="shared" si="3"/>
        <v>181.69648345323742</v>
      </c>
      <c r="H34" s="7"/>
      <c r="I34" s="7"/>
      <c r="J34" s="7"/>
      <c r="K34" s="3"/>
      <c r="L34" s="12">
        <f t="shared" si="0"/>
        <v>910000</v>
      </c>
      <c r="M34" s="12">
        <f t="shared" si="1"/>
        <v>695000</v>
      </c>
      <c r="N34" s="12">
        <f t="shared" si="2"/>
        <v>1262790.56</v>
      </c>
      <c r="O34" s="3">
        <f t="shared" si="4"/>
        <v>181.69648345323742</v>
      </c>
    </row>
    <row r="35" spans="1:15" s="36" customFormat="1" ht="34.5" customHeight="1">
      <c r="A35" s="40"/>
      <c r="B35" s="19" t="s">
        <v>33</v>
      </c>
      <c r="C35" s="19">
        <v>18000000</v>
      </c>
      <c r="D35" s="12">
        <f>D36+D46+D52+D50</f>
        <v>31461800</v>
      </c>
      <c r="E35" s="12">
        <f>E36+E46+E52+E50</f>
        <v>24382500</v>
      </c>
      <c r="F35" s="12">
        <f>F36+F46+F52+F50</f>
        <v>24756818.229999997</v>
      </c>
      <c r="G35" s="13">
        <f t="shared" si="3"/>
        <v>101.53519216651286</v>
      </c>
      <c r="H35" s="12">
        <f>H36+H46+H52+H50</f>
        <v>0</v>
      </c>
      <c r="I35" s="12">
        <f>I36+I46+I52+I50</f>
        <v>0</v>
      </c>
      <c r="J35" s="12">
        <f>J36+J46+J52+J50</f>
        <v>0</v>
      </c>
      <c r="K35" s="13"/>
      <c r="L35" s="12">
        <f t="shared" si="0"/>
        <v>31461800</v>
      </c>
      <c r="M35" s="12">
        <f t="shared" si="1"/>
        <v>24382500</v>
      </c>
      <c r="N35" s="12">
        <f t="shared" si="2"/>
        <v>24756818.229999997</v>
      </c>
      <c r="O35" s="13">
        <f t="shared" si="4"/>
        <v>101.53519216651286</v>
      </c>
    </row>
    <row r="36" spans="1:15" s="36" customFormat="1" ht="18.75">
      <c r="A36" s="35"/>
      <c r="B36" s="2" t="s">
        <v>34</v>
      </c>
      <c r="C36" s="2">
        <v>18010000</v>
      </c>
      <c r="D36" s="5">
        <f>D37+D38+D39+D40+D41+D42+D43+D44+D45</f>
        <v>18306000</v>
      </c>
      <c r="E36" s="5">
        <f>E37+E38+E39+E40+E41+E42+E43+E44+E45</f>
        <v>14433000</v>
      </c>
      <c r="F36" s="5">
        <f>F37+F38+F39+F40+F41+F42+F43+F44+F45</f>
        <v>14334659.919999998</v>
      </c>
      <c r="G36" s="3">
        <f t="shared" si="3"/>
        <v>99.31864421811126</v>
      </c>
      <c r="H36" s="5">
        <f>H37+H38+H39+H40+H41+H42+H43+H44</f>
        <v>0</v>
      </c>
      <c r="I36" s="5">
        <f>I37+I38+I39+I40+I41+I42+I43+I44</f>
        <v>0</v>
      </c>
      <c r="J36" s="5">
        <f>J37+J38+J39+J40+J41+J42+J43+J44</f>
        <v>0</v>
      </c>
      <c r="K36" s="5">
        <f>K37+K38+K39+K40+K41+K42+K43+K44</f>
        <v>0</v>
      </c>
      <c r="L36" s="12">
        <f t="shared" si="0"/>
        <v>18306000</v>
      </c>
      <c r="M36" s="12">
        <f t="shared" si="1"/>
        <v>14433000</v>
      </c>
      <c r="N36" s="12">
        <f t="shared" si="2"/>
        <v>14334659.919999998</v>
      </c>
      <c r="O36" s="3">
        <f t="shared" si="4"/>
        <v>99.31864421811126</v>
      </c>
    </row>
    <row r="37" spans="1:15" s="36" customFormat="1" ht="75">
      <c r="A37" s="35"/>
      <c r="B37" s="2" t="s">
        <v>35</v>
      </c>
      <c r="C37" s="2">
        <v>18010100</v>
      </c>
      <c r="D37" s="5">
        <v>36000</v>
      </c>
      <c r="E37" s="5">
        <v>28000</v>
      </c>
      <c r="F37" s="5">
        <v>16012.29</v>
      </c>
      <c r="G37" s="3">
        <f t="shared" si="3"/>
        <v>57.18675000000001</v>
      </c>
      <c r="H37" s="7"/>
      <c r="I37" s="7"/>
      <c r="J37" s="7"/>
      <c r="K37" s="3"/>
      <c r="L37" s="12">
        <f t="shared" si="0"/>
        <v>36000</v>
      </c>
      <c r="M37" s="12">
        <f t="shared" si="1"/>
        <v>28000</v>
      </c>
      <c r="N37" s="12">
        <f t="shared" si="2"/>
        <v>16012.29</v>
      </c>
      <c r="O37" s="3">
        <f t="shared" si="4"/>
        <v>57.18675000000001</v>
      </c>
    </row>
    <row r="38" spans="1:15" ht="75" customHeight="1">
      <c r="A38" s="38"/>
      <c r="B38" s="2" t="s">
        <v>36</v>
      </c>
      <c r="C38" s="2">
        <v>18010200</v>
      </c>
      <c r="D38" s="5">
        <v>140000</v>
      </c>
      <c r="E38" s="5">
        <v>140000</v>
      </c>
      <c r="F38" s="5">
        <v>172577.42</v>
      </c>
      <c r="G38" s="3">
        <f t="shared" si="3"/>
        <v>123.26958571428572</v>
      </c>
      <c r="H38" s="3"/>
      <c r="I38" s="3"/>
      <c r="J38" s="3"/>
      <c r="K38" s="3"/>
      <c r="L38" s="12">
        <f t="shared" si="0"/>
        <v>140000</v>
      </c>
      <c r="M38" s="12">
        <f t="shared" si="1"/>
        <v>140000</v>
      </c>
      <c r="N38" s="12">
        <f t="shared" si="2"/>
        <v>172577.42</v>
      </c>
      <c r="O38" s="3">
        <f t="shared" si="4"/>
        <v>123.26958571428572</v>
      </c>
    </row>
    <row r="39" spans="1:15" ht="56.25">
      <c r="A39" s="38"/>
      <c r="B39" s="2" t="s">
        <v>37</v>
      </c>
      <c r="C39" s="2">
        <v>18010300</v>
      </c>
      <c r="D39" s="5">
        <v>300000</v>
      </c>
      <c r="E39" s="5">
        <v>300000</v>
      </c>
      <c r="F39" s="5">
        <v>327677.18</v>
      </c>
      <c r="G39" s="3">
        <f t="shared" si="3"/>
        <v>109.22572666666666</v>
      </c>
      <c r="H39" s="3"/>
      <c r="I39" s="3"/>
      <c r="J39" s="3"/>
      <c r="K39" s="3"/>
      <c r="L39" s="12">
        <f t="shared" si="0"/>
        <v>300000</v>
      </c>
      <c r="M39" s="12">
        <f t="shared" si="1"/>
        <v>300000</v>
      </c>
      <c r="N39" s="12">
        <f t="shared" si="2"/>
        <v>327677.18</v>
      </c>
      <c r="O39" s="3">
        <f t="shared" si="4"/>
        <v>109.22572666666666</v>
      </c>
    </row>
    <row r="40" spans="1:15" ht="75">
      <c r="A40" s="38"/>
      <c r="B40" s="2" t="s">
        <v>38</v>
      </c>
      <c r="C40" s="2">
        <v>18010400</v>
      </c>
      <c r="D40" s="5">
        <v>1500000</v>
      </c>
      <c r="E40" s="5">
        <v>1125000</v>
      </c>
      <c r="F40" s="5">
        <v>865041.54</v>
      </c>
      <c r="G40" s="3">
        <f t="shared" si="3"/>
        <v>76.89258133333333</v>
      </c>
      <c r="H40" s="3"/>
      <c r="I40" s="3"/>
      <c r="J40" s="3"/>
      <c r="K40" s="3"/>
      <c r="L40" s="12">
        <f t="shared" si="0"/>
        <v>1500000</v>
      </c>
      <c r="M40" s="12">
        <f t="shared" si="1"/>
        <v>1125000</v>
      </c>
      <c r="N40" s="12">
        <f t="shared" si="2"/>
        <v>865041.54</v>
      </c>
      <c r="O40" s="3">
        <f t="shared" si="4"/>
        <v>76.89258133333333</v>
      </c>
    </row>
    <row r="41" spans="1:15" ht="18.75">
      <c r="A41" s="38"/>
      <c r="B41" s="2" t="s">
        <v>39</v>
      </c>
      <c r="C41" s="2">
        <v>18010500</v>
      </c>
      <c r="D41" s="5">
        <v>4300000</v>
      </c>
      <c r="E41" s="5">
        <v>3485000</v>
      </c>
      <c r="F41" s="5">
        <v>3898133.93</v>
      </c>
      <c r="G41" s="3">
        <f t="shared" si="3"/>
        <v>111.85463213773315</v>
      </c>
      <c r="H41" s="3"/>
      <c r="I41" s="3"/>
      <c r="J41" s="3"/>
      <c r="K41" s="3"/>
      <c r="L41" s="12">
        <f t="shared" si="0"/>
        <v>4300000</v>
      </c>
      <c r="M41" s="12">
        <f t="shared" si="1"/>
        <v>3485000</v>
      </c>
      <c r="N41" s="12">
        <f t="shared" si="2"/>
        <v>3898133.93</v>
      </c>
      <c r="O41" s="3">
        <f t="shared" si="4"/>
        <v>111.85463213773315</v>
      </c>
    </row>
    <row r="42" spans="1:15" ht="18.75">
      <c r="A42" s="38"/>
      <c r="B42" s="2" t="s">
        <v>40</v>
      </c>
      <c r="C42" s="2">
        <v>18010600</v>
      </c>
      <c r="D42" s="5">
        <v>10500000</v>
      </c>
      <c r="E42" s="5">
        <v>7875000</v>
      </c>
      <c r="F42" s="5">
        <v>6911008.09</v>
      </c>
      <c r="G42" s="3">
        <f t="shared" si="3"/>
        <v>87.75883288888889</v>
      </c>
      <c r="H42" s="3"/>
      <c r="I42" s="3"/>
      <c r="J42" s="3"/>
      <c r="K42" s="3"/>
      <c r="L42" s="12">
        <f t="shared" si="0"/>
        <v>10500000</v>
      </c>
      <c r="M42" s="12">
        <f t="shared" si="1"/>
        <v>7875000</v>
      </c>
      <c r="N42" s="12">
        <f t="shared" si="2"/>
        <v>6911008.09</v>
      </c>
      <c r="O42" s="3">
        <f t="shared" si="4"/>
        <v>87.75883288888889</v>
      </c>
    </row>
    <row r="43" spans="1:15" s="36" customFormat="1" ht="18.75">
      <c r="A43" s="35"/>
      <c r="B43" s="2" t="s">
        <v>41</v>
      </c>
      <c r="C43" s="2">
        <v>18010700</v>
      </c>
      <c r="D43" s="5">
        <v>650000</v>
      </c>
      <c r="E43" s="5">
        <v>650000</v>
      </c>
      <c r="F43" s="5">
        <v>499142.28</v>
      </c>
      <c r="G43" s="3">
        <f t="shared" si="3"/>
        <v>76.79112</v>
      </c>
      <c r="H43" s="7"/>
      <c r="I43" s="7"/>
      <c r="J43" s="7"/>
      <c r="K43" s="3"/>
      <c r="L43" s="12">
        <f t="shared" si="0"/>
        <v>650000</v>
      </c>
      <c r="M43" s="12">
        <f t="shared" si="1"/>
        <v>650000</v>
      </c>
      <c r="N43" s="12">
        <f t="shared" si="2"/>
        <v>499142.28</v>
      </c>
      <c r="O43" s="3">
        <f t="shared" si="4"/>
        <v>76.79112</v>
      </c>
    </row>
    <row r="44" spans="1:15" s="36" customFormat="1" ht="27" customHeight="1">
      <c r="A44" s="35"/>
      <c r="B44" s="2" t="s">
        <v>42</v>
      </c>
      <c r="C44" s="2">
        <v>18010900</v>
      </c>
      <c r="D44" s="5">
        <v>850000</v>
      </c>
      <c r="E44" s="5">
        <v>800000</v>
      </c>
      <c r="F44" s="5">
        <v>1615900.52</v>
      </c>
      <c r="G44" s="3">
        <f t="shared" si="3"/>
        <v>201.987565</v>
      </c>
      <c r="H44" s="7"/>
      <c r="I44" s="7"/>
      <c r="J44" s="7"/>
      <c r="K44" s="3"/>
      <c r="L44" s="12">
        <f t="shared" si="0"/>
        <v>850000</v>
      </c>
      <c r="M44" s="12">
        <f t="shared" si="1"/>
        <v>800000</v>
      </c>
      <c r="N44" s="12">
        <f t="shared" si="2"/>
        <v>1615900.52</v>
      </c>
      <c r="O44" s="3">
        <f t="shared" si="4"/>
        <v>201.987565</v>
      </c>
    </row>
    <row r="45" spans="1:15" s="36" customFormat="1" ht="27" customHeight="1">
      <c r="A45" s="35"/>
      <c r="B45" s="2" t="s">
        <v>131</v>
      </c>
      <c r="C45" s="2">
        <v>18011000</v>
      </c>
      <c r="D45" s="5">
        <v>30000</v>
      </c>
      <c r="E45" s="5">
        <v>30000</v>
      </c>
      <c r="F45" s="5">
        <v>29166.67</v>
      </c>
      <c r="G45" s="3">
        <f t="shared" si="3"/>
        <v>97.22223333333334</v>
      </c>
      <c r="H45" s="7"/>
      <c r="I45" s="7"/>
      <c r="J45" s="7"/>
      <c r="K45" s="3"/>
      <c r="L45" s="12">
        <f t="shared" si="0"/>
        <v>30000</v>
      </c>
      <c r="M45" s="12">
        <f t="shared" si="1"/>
        <v>30000</v>
      </c>
      <c r="N45" s="12">
        <f t="shared" si="2"/>
        <v>29166.67</v>
      </c>
      <c r="O45" s="3">
        <f t="shared" si="4"/>
        <v>97.22223333333334</v>
      </c>
    </row>
    <row r="46" spans="1:15" ht="87" customHeight="1">
      <c r="A46" s="38"/>
      <c r="B46" s="2" t="s">
        <v>43</v>
      </c>
      <c r="C46" s="2">
        <v>18030000</v>
      </c>
      <c r="D46" s="5">
        <f>D48+D49</f>
        <v>5200</v>
      </c>
      <c r="E46" s="5">
        <f>E48+E49</f>
        <v>3900</v>
      </c>
      <c r="F46" s="5">
        <f>F48+F49</f>
        <v>4290.9</v>
      </c>
      <c r="G46" s="3">
        <f t="shared" si="3"/>
        <v>110.02307692307691</v>
      </c>
      <c r="H46" s="5">
        <f>H48+H49</f>
        <v>0</v>
      </c>
      <c r="I46" s="5">
        <f>I48+I49</f>
        <v>0</v>
      </c>
      <c r="J46" s="5">
        <f>J48+J49</f>
        <v>0</v>
      </c>
      <c r="K46" s="3"/>
      <c r="L46" s="12">
        <f t="shared" si="0"/>
        <v>5200</v>
      </c>
      <c r="M46" s="12">
        <f t="shared" si="1"/>
        <v>3900</v>
      </c>
      <c r="N46" s="12">
        <f t="shared" si="2"/>
        <v>4290.9</v>
      </c>
      <c r="O46" s="3">
        <f t="shared" si="4"/>
        <v>110.02307692307691</v>
      </c>
    </row>
    <row r="47" spans="1:15" ht="31.5" customHeight="1" hidden="1">
      <c r="A47" s="38"/>
      <c r="B47" s="2" t="s">
        <v>44</v>
      </c>
      <c r="C47" s="2">
        <v>18030100</v>
      </c>
      <c r="D47" s="5"/>
      <c r="E47" s="5"/>
      <c r="F47" s="5"/>
      <c r="G47" s="3" t="e">
        <f t="shared" si="3"/>
        <v>#DIV/0!</v>
      </c>
      <c r="H47" s="7"/>
      <c r="I47" s="7"/>
      <c r="J47" s="7"/>
      <c r="K47" s="3"/>
      <c r="L47" s="12">
        <f t="shared" si="0"/>
        <v>0</v>
      </c>
      <c r="M47" s="12">
        <f t="shared" si="1"/>
        <v>0</v>
      </c>
      <c r="N47" s="12">
        <f t="shared" si="2"/>
        <v>0</v>
      </c>
      <c r="O47" s="3" t="e">
        <f t="shared" si="4"/>
        <v>#DIV/0!</v>
      </c>
    </row>
    <row r="48" spans="1:15" ht="31.5" customHeight="1">
      <c r="A48" s="38"/>
      <c r="B48" s="2" t="s">
        <v>44</v>
      </c>
      <c r="C48" s="2">
        <v>18030100</v>
      </c>
      <c r="D48" s="5">
        <v>200</v>
      </c>
      <c r="E48" s="5">
        <v>150</v>
      </c>
      <c r="F48" s="5">
        <v>85</v>
      </c>
      <c r="G48" s="3">
        <f t="shared" si="3"/>
        <v>56.666666666666664</v>
      </c>
      <c r="H48" s="7"/>
      <c r="I48" s="7"/>
      <c r="J48" s="7"/>
      <c r="K48" s="3"/>
      <c r="L48" s="12">
        <f t="shared" si="0"/>
        <v>200</v>
      </c>
      <c r="M48" s="12">
        <f t="shared" si="1"/>
        <v>150</v>
      </c>
      <c r="N48" s="12">
        <f t="shared" si="2"/>
        <v>85</v>
      </c>
      <c r="O48" s="3">
        <f t="shared" si="4"/>
        <v>56.666666666666664</v>
      </c>
    </row>
    <row r="49" spans="1:15" s="36" customFormat="1" ht="18.75">
      <c r="A49" s="41"/>
      <c r="B49" s="2" t="s">
        <v>45</v>
      </c>
      <c r="C49" s="2">
        <v>18030200</v>
      </c>
      <c r="D49" s="5">
        <v>5000</v>
      </c>
      <c r="E49" s="5">
        <v>3750</v>
      </c>
      <c r="F49" s="5">
        <v>4205.9</v>
      </c>
      <c r="G49" s="3">
        <f t="shared" si="3"/>
        <v>112.15733333333333</v>
      </c>
      <c r="H49" s="7"/>
      <c r="I49" s="7"/>
      <c r="J49" s="7"/>
      <c r="K49" s="3"/>
      <c r="L49" s="12">
        <f t="shared" si="0"/>
        <v>5000</v>
      </c>
      <c r="M49" s="12">
        <f t="shared" si="1"/>
        <v>3750</v>
      </c>
      <c r="N49" s="12">
        <f t="shared" si="2"/>
        <v>4205.9</v>
      </c>
      <c r="O49" s="3">
        <f t="shared" si="4"/>
        <v>112.15733333333333</v>
      </c>
    </row>
    <row r="50" spans="1:15" s="36" customFormat="1" ht="56.25" hidden="1">
      <c r="A50" s="35"/>
      <c r="B50" s="2" t="s">
        <v>46</v>
      </c>
      <c r="C50" s="2">
        <v>18040000</v>
      </c>
      <c r="D50" s="5">
        <f>D51</f>
        <v>0</v>
      </c>
      <c r="E50" s="5">
        <f>E51</f>
        <v>0</v>
      </c>
      <c r="F50" s="5">
        <f>F51</f>
        <v>0</v>
      </c>
      <c r="G50" s="3"/>
      <c r="H50" s="7">
        <f>H51</f>
        <v>0</v>
      </c>
      <c r="I50" s="7">
        <f>I51</f>
        <v>0</v>
      </c>
      <c r="J50" s="7">
        <f>J51</f>
        <v>0</v>
      </c>
      <c r="K50" s="3"/>
      <c r="L50" s="12">
        <f t="shared" si="0"/>
        <v>0</v>
      </c>
      <c r="M50" s="12">
        <f t="shared" si="1"/>
        <v>0</v>
      </c>
      <c r="N50" s="12">
        <f t="shared" si="2"/>
        <v>0</v>
      </c>
      <c r="O50" s="3"/>
    </row>
    <row r="51" spans="1:15" s="36" customFormat="1" ht="93.75" hidden="1">
      <c r="A51" s="35"/>
      <c r="B51" s="37" t="s">
        <v>110</v>
      </c>
      <c r="C51" s="2">
        <v>18041500</v>
      </c>
      <c r="D51" s="5"/>
      <c r="E51" s="5"/>
      <c r="F51" s="5"/>
      <c r="G51" s="3"/>
      <c r="H51" s="7"/>
      <c r="I51" s="7"/>
      <c r="J51" s="7"/>
      <c r="K51" s="3"/>
      <c r="L51" s="12">
        <f t="shared" si="0"/>
        <v>0</v>
      </c>
      <c r="M51" s="12">
        <f t="shared" si="1"/>
        <v>0</v>
      </c>
      <c r="N51" s="12">
        <f t="shared" si="2"/>
        <v>0</v>
      </c>
      <c r="O51" s="3"/>
    </row>
    <row r="52" spans="1:15" s="36" customFormat="1" ht="18.75">
      <c r="A52" s="35"/>
      <c r="B52" s="2" t="s">
        <v>47</v>
      </c>
      <c r="C52" s="2">
        <v>18050000</v>
      </c>
      <c r="D52" s="5">
        <f>D53+D54+D55+D56</f>
        <v>13150600</v>
      </c>
      <c r="E52" s="5">
        <f>E53+E54+E55+E56</f>
        <v>9945600</v>
      </c>
      <c r="F52" s="5">
        <f>F53+F54+F55+F56</f>
        <v>10417867.41</v>
      </c>
      <c r="G52" s="3">
        <f t="shared" si="3"/>
        <v>104.74850597249035</v>
      </c>
      <c r="H52" s="5">
        <f>H53+H54+H55+H56</f>
        <v>0</v>
      </c>
      <c r="I52" s="5">
        <f>I53+I54+I55+I56</f>
        <v>0</v>
      </c>
      <c r="J52" s="5">
        <f>J53+J54+J55+J56</f>
        <v>0</v>
      </c>
      <c r="K52" s="3"/>
      <c r="L52" s="12">
        <f t="shared" si="0"/>
        <v>13150600</v>
      </c>
      <c r="M52" s="12">
        <f t="shared" si="1"/>
        <v>9945600</v>
      </c>
      <c r="N52" s="12">
        <f t="shared" si="2"/>
        <v>10417867.41</v>
      </c>
      <c r="O52" s="3">
        <f t="shared" si="4"/>
        <v>104.74850597249035</v>
      </c>
    </row>
    <row r="53" spans="1:15" ht="37.5" hidden="1">
      <c r="A53" s="38"/>
      <c r="B53" s="2" t="s">
        <v>48</v>
      </c>
      <c r="C53" s="2">
        <v>18050200</v>
      </c>
      <c r="D53" s="5"/>
      <c r="E53" s="5"/>
      <c r="F53" s="5"/>
      <c r="G53" s="3"/>
      <c r="H53" s="3"/>
      <c r="I53" s="3"/>
      <c r="J53" s="3"/>
      <c r="K53" s="3"/>
      <c r="L53" s="12">
        <f t="shared" si="0"/>
        <v>0</v>
      </c>
      <c r="M53" s="12">
        <f t="shared" si="1"/>
        <v>0</v>
      </c>
      <c r="N53" s="12">
        <f t="shared" si="2"/>
        <v>0</v>
      </c>
      <c r="O53" s="3"/>
    </row>
    <row r="54" spans="1:15" ht="17.25" customHeight="1">
      <c r="A54" s="38"/>
      <c r="B54" s="2" t="s">
        <v>49</v>
      </c>
      <c r="C54" s="2">
        <v>18050300</v>
      </c>
      <c r="D54" s="5">
        <v>500000</v>
      </c>
      <c r="E54" s="5">
        <v>360000</v>
      </c>
      <c r="F54" s="5">
        <v>330481.51</v>
      </c>
      <c r="G54" s="3">
        <f t="shared" si="3"/>
        <v>91.80041944444444</v>
      </c>
      <c r="H54" s="3"/>
      <c r="I54" s="3"/>
      <c r="J54" s="3"/>
      <c r="K54" s="3"/>
      <c r="L54" s="12">
        <f t="shared" si="0"/>
        <v>500000</v>
      </c>
      <c r="M54" s="12">
        <f t="shared" si="1"/>
        <v>360000</v>
      </c>
      <c r="N54" s="12">
        <f t="shared" si="2"/>
        <v>330481.51</v>
      </c>
      <c r="O54" s="3">
        <f t="shared" si="4"/>
        <v>91.80041944444444</v>
      </c>
    </row>
    <row r="55" spans="1:15" s="36" customFormat="1" ht="25.5" customHeight="1">
      <c r="A55" s="35"/>
      <c r="B55" s="2" t="s">
        <v>50</v>
      </c>
      <c r="C55" s="2">
        <v>18050400</v>
      </c>
      <c r="D55" s="5">
        <v>8550600</v>
      </c>
      <c r="E55" s="5">
        <v>6525600</v>
      </c>
      <c r="F55" s="5">
        <v>7498089.23</v>
      </c>
      <c r="G55" s="3">
        <f t="shared" si="3"/>
        <v>114.90267914061543</v>
      </c>
      <c r="H55" s="7"/>
      <c r="I55" s="7"/>
      <c r="J55" s="7"/>
      <c r="K55" s="3"/>
      <c r="L55" s="12">
        <f t="shared" si="0"/>
        <v>8550600</v>
      </c>
      <c r="M55" s="12">
        <f t="shared" si="1"/>
        <v>6525600</v>
      </c>
      <c r="N55" s="12">
        <f t="shared" si="2"/>
        <v>7498089.23</v>
      </c>
      <c r="O55" s="3">
        <f t="shared" si="4"/>
        <v>114.90267914061543</v>
      </c>
    </row>
    <row r="56" spans="1:15" s="36" customFormat="1" ht="93.75">
      <c r="A56" s="35"/>
      <c r="B56" s="37" t="s">
        <v>98</v>
      </c>
      <c r="C56" s="2">
        <v>18050500</v>
      </c>
      <c r="D56" s="5">
        <v>4100000</v>
      </c>
      <c r="E56" s="5">
        <v>3060000</v>
      </c>
      <c r="F56" s="5">
        <v>2589296.67</v>
      </c>
      <c r="G56" s="3">
        <f t="shared" si="3"/>
        <v>84.6175382352941</v>
      </c>
      <c r="H56" s="7"/>
      <c r="I56" s="7"/>
      <c r="J56" s="7"/>
      <c r="K56" s="3"/>
      <c r="L56" s="12">
        <f t="shared" si="0"/>
        <v>4100000</v>
      </c>
      <c r="M56" s="12">
        <f t="shared" si="1"/>
        <v>3060000</v>
      </c>
      <c r="N56" s="12">
        <f t="shared" si="2"/>
        <v>2589296.67</v>
      </c>
      <c r="O56" s="3">
        <f t="shared" si="4"/>
        <v>84.6175382352941</v>
      </c>
    </row>
    <row r="57" spans="1:15" ht="28.5" customHeight="1">
      <c r="A57" s="38"/>
      <c r="B57" s="19" t="s">
        <v>51</v>
      </c>
      <c r="C57" s="19">
        <v>19000000</v>
      </c>
      <c r="D57" s="12">
        <f>D58</f>
        <v>0</v>
      </c>
      <c r="E57" s="12">
        <f>E58</f>
        <v>0</v>
      </c>
      <c r="F57" s="12">
        <f>F58</f>
        <v>0</v>
      </c>
      <c r="G57" s="13"/>
      <c r="H57" s="12">
        <f>H58</f>
        <v>106000</v>
      </c>
      <c r="I57" s="12">
        <f>I58</f>
        <v>79500</v>
      </c>
      <c r="J57" s="12">
        <f>J58+J63</f>
        <v>115517.67000000001</v>
      </c>
      <c r="K57" s="13">
        <f aca="true" t="shared" si="5" ref="K57:K62">J57/I57*100</f>
        <v>145.3052452830189</v>
      </c>
      <c r="L57" s="12">
        <f t="shared" si="0"/>
        <v>106000</v>
      </c>
      <c r="M57" s="12">
        <f t="shared" si="1"/>
        <v>79500</v>
      </c>
      <c r="N57" s="12">
        <f t="shared" si="2"/>
        <v>115517.67000000001</v>
      </c>
      <c r="O57" s="13">
        <f t="shared" si="4"/>
        <v>145.3052452830189</v>
      </c>
    </row>
    <row r="58" spans="1:15" ht="18.75">
      <c r="A58" s="38"/>
      <c r="B58" s="2" t="s">
        <v>52</v>
      </c>
      <c r="C58" s="2">
        <v>19010000</v>
      </c>
      <c r="D58" s="5">
        <f>D60+D61+D62+D59</f>
        <v>0</v>
      </c>
      <c r="E58" s="5">
        <f>E60+E61+E62+E59</f>
        <v>0</v>
      </c>
      <c r="F58" s="5">
        <f>F60+F61+F62+F59</f>
        <v>0</v>
      </c>
      <c r="G58" s="3"/>
      <c r="H58" s="5">
        <f>H60+H61+H62</f>
        <v>106000</v>
      </c>
      <c r="I58" s="5">
        <f>I60+I61+I62</f>
        <v>79500</v>
      </c>
      <c r="J58" s="5">
        <f>J60+J61+J62</f>
        <v>115517.67000000001</v>
      </c>
      <c r="K58" s="3">
        <f t="shared" si="5"/>
        <v>145.3052452830189</v>
      </c>
      <c r="L58" s="12">
        <f t="shared" si="0"/>
        <v>106000</v>
      </c>
      <c r="M58" s="12">
        <f t="shared" si="1"/>
        <v>79500</v>
      </c>
      <c r="N58" s="12">
        <f t="shared" si="2"/>
        <v>115517.67000000001</v>
      </c>
      <c r="O58" s="3">
        <f t="shared" si="4"/>
        <v>145.3052452830189</v>
      </c>
    </row>
    <row r="59" spans="1:15" ht="194.25" customHeight="1" hidden="1">
      <c r="A59" s="38"/>
      <c r="B59" s="42" t="s">
        <v>123</v>
      </c>
      <c r="C59" s="2">
        <v>19090100</v>
      </c>
      <c r="D59" s="5"/>
      <c r="E59" s="5"/>
      <c r="F59" s="5"/>
      <c r="G59" s="3"/>
      <c r="H59" s="3"/>
      <c r="I59" s="3"/>
      <c r="J59" s="3"/>
      <c r="K59" s="3"/>
      <c r="L59" s="12">
        <f t="shared" si="0"/>
        <v>0</v>
      </c>
      <c r="M59" s="12">
        <f t="shared" si="1"/>
        <v>0</v>
      </c>
      <c r="N59" s="12">
        <f t="shared" si="2"/>
        <v>0</v>
      </c>
      <c r="O59" s="3" t="e">
        <f t="shared" si="4"/>
        <v>#DIV/0!</v>
      </c>
    </row>
    <row r="60" spans="1:15" ht="56.25">
      <c r="A60" s="38"/>
      <c r="B60" s="2" t="s">
        <v>53</v>
      </c>
      <c r="C60" s="2">
        <v>19010100</v>
      </c>
      <c r="D60" s="5"/>
      <c r="E60" s="5"/>
      <c r="F60" s="5"/>
      <c r="G60" s="3"/>
      <c r="H60" s="5">
        <v>56000</v>
      </c>
      <c r="I60" s="5">
        <v>42000</v>
      </c>
      <c r="J60" s="5">
        <v>60385.28</v>
      </c>
      <c r="K60" s="3">
        <f t="shared" si="5"/>
        <v>143.77447619047618</v>
      </c>
      <c r="L60" s="12">
        <f t="shared" si="0"/>
        <v>56000</v>
      </c>
      <c r="M60" s="12">
        <f t="shared" si="1"/>
        <v>42000</v>
      </c>
      <c r="N60" s="12">
        <f t="shared" si="2"/>
        <v>60385.28</v>
      </c>
      <c r="O60" s="3">
        <f t="shared" si="4"/>
        <v>143.77447619047618</v>
      </c>
    </row>
    <row r="61" spans="1:15" ht="37.5">
      <c r="A61" s="38"/>
      <c r="B61" s="2" t="s">
        <v>73</v>
      </c>
      <c r="C61" s="2">
        <v>19010200</v>
      </c>
      <c r="D61" s="5"/>
      <c r="E61" s="5"/>
      <c r="F61" s="5"/>
      <c r="G61" s="3"/>
      <c r="H61" s="5">
        <v>0</v>
      </c>
      <c r="I61" s="5">
        <v>0</v>
      </c>
      <c r="J61" s="5">
        <v>11559.88</v>
      </c>
      <c r="K61" s="3"/>
      <c r="L61" s="12">
        <f t="shared" si="0"/>
        <v>0</v>
      </c>
      <c r="M61" s="12">
        <f t="shared" si="1"/>
        <v>0</v>
      </c>
      <c r="N61" s="12">
        <f t="shared" si="2"/>
        <v>11559.88</v>
      </c>
      <c r="O61" s="3"/>
    </row>
    <row r="62" spans="1:15" ht="75">
      <c r="A62" s="38"/>
      <c r="B62" s="2" t="s">
        <v>74</v>
      </c>
      <c r="C62" s="2">
        <v>19010300</v>
      </c>
      <c r="D62" s="5"/>
      <c r="E62" s="5"/>
      <c r="F62" s="5"/>
      <c r="G62" s="3"/>
      <c r="H62" s="5">
        <v>50000</v>
      </c>
      <c r="I62" s="5">
        <v>37500</v>
      </c>
      <c r="J62" s="5">
        <v>43572.51</v>
      </c>
      <c r="K62" s="3">
        <f t="shared" si="5"/>
        <v>116.19336</v>
      </c>
      <c r="L62" s="12">
        <f t="shared" si="0"/>
        <v>50000</v>
      </c>
      <c r="M62" s="12">
        <f t="shared" si="1"/>
        <v>37500</v>
      </c>
      <c r="N62" s="12">
        <f t="shared" si="2"/>
        <v>43572.51</v>
      </c>
      <c r="O62" s="3">
        <f t="shared" si="4"/>
        <v>116.19336</v>
      </c>
    </row>
    <row r="63" spans="1:15" ht="40.5" customHeight="1" hidden="1">
      <c r="A63" s="38"/>
      <c r="B63" s="37" t="s">
        <v>111</v>
      </c>
      <c r="C63" s="2">
        <v>19050000</v>
      </c>
      <c r="D63" s="5">
        <f>D64</f>
        <v>0</v>
      </c>
      <c r="E63" s="5">
        <f>E64</f>
        <v>0</v>
      </c>
      <c r="F63" s="5">
        <f>F64</f>
        <v>0</v>
      </c>
      <c r="G63" s="3"/>
      <c r="H63" s="5">
        <f>H64</f>
        <v>0</v>
      </c>
      <c r="I63" s="5">
        <f>I64</f>
        <v>0</v>
      </c>
      <c r="J63" s="5">
        <f>J64</f>
        <v>0</v>
      </c>
      <c r="K63" s="3"/>
      <c r="L63" s="12">
        <f t="shared" si="0"/>
        <v>0</v>
      </c>
      <c r="M63" s="12">
        <f t="shared" si="1"/>
        <v>0</v>
      </c>
      <c r="N63" s="12">
        <f t="shared" si="2"/>
        <v>0</v>
      </c>
      <c r="O63" s="3"/>
    </row>
    <row r="64" spans="1:15" ht="56.25" hidden="1">
      <c r="A64" s="38"/>
      <c r="B64" s="37" t="s">
        <v>112</v>
      </c>
      <c r="C64" s="2">
        <v>19050200</v>
      </c>
      <c r="D64" s="5"/>
      <c r="E64" s="5"/>
      <c r="F64" s="5"/>
      <c r="G64" s="3"/>
      <c r="H64" s="5"/>
      <c r="I64" s="5"/>
      <c r="J64" s="5"/>
      <c r="K64" s="3"/>
      <c r="L64" s="12">
        <f t="shared" si="0"/>
        <v>0</v>
      </c>
      <c r="M64" s="12">
        <f t="shared" si="1"/>
        <v>0</v>
      </c>
      <c r="N64" s="12">
        <f t="shared" si="2"/>
        <v>0</v>
      </c>
      <c r="O64" s="3"/>
    </row>
    <row r="65" spans="1:15" ht="58.5" customHeight="1">
      <c r="A65" s="38"/>
      <c r="B65" s="19" t="s">
        <v>54</v>
      </c>
      <c r="C65" s="19">
        <v>20000000</v>
      </c>
      <c r="D65" s="12">
        <f>D66+D74+D84+D91</f>
        <v>2778500</v>
      </c>
      <c r="E65" s="12">
        <f>E66+E74+E84+E91</f>
        <v>2010700</v>
      </c>
      <c r="F65" s="12">
        <f>F66+F74+F84+F91</f>
        <v>2559218.36</v>
      </c>
      <c r="G65" s="13">
        <f t="shared" si="3"/>
        <v>127.2799701596459</v>
      </c>
      <c r="H65" s="12">
        <f>H66+H74+H84+H91</f>
        <v>4377608.970000001</v>
      </c>
      <c r="I65" s="12">
        <f>I66+I74+I84+I91</f>
        <v>3087706.7300000004</v>
      </c>
      <c r="J65" s="12">
        <f>J66+J74+J84+J91</f>
        <v>2977411.92</v>
      </c>
      <c r="K65" s="13">
        <f>(J65/I65)*100</f>
        <v>96.42793763642182</v>
      </c>
      <c r="L65" s="12">
        <f t="shared" si="0"/>
        <v>7156108.970000001</v>
      </c>
      <c r="M65" s="12">
        <f t="shared" si="1"/>
        <v>5098406.73</v>
      </c>
      <c r="N65" s="12">
        <f t="shared" si="2"/>
        <v>5536630.279999999</v>
      </c>
      <c r="O65" s="13">
        <f t="shared" si="4"/>
        <v>108.59530385093461</v>
      </c>
    </row>
    <row r="66" spans="1:15" ht="33.75" customHeight="1">
      <c r="A66" s="38"/>
      <c r="B66" s="2" t="s">
        <v>55</v>
      </c>
      <c r="C66" s="2">
        <v>21000000</v>
      </c>
      <c r="D66" s="5">
        <f>D69+D73+D67</f>
        <v>100500</v>
      </c>
      <c r="E66" s="5">
        <f>E69+E73+E67</f>
        <v>63850</v>
      </c>
      <c r="F66" s="5">
        <f>F69+F73+F67</f>
        <v>116527.05</v>
      </c>
      <c r="G66" s="3">
        <f t="shared" si="3"/>
        <v>182.5012529365701</v>
      </c>
      <c r="H66" s="5">
        <f>H69+H73</f>
        <v>2000</v>
      </c>
      <c r="I66" s="5">
        <f>I69+I73</f>
        <v>1000</v>
      </c>
      <c r="J66" s="5">
        <f>J69+J73</f>
        <v>0</v>
      </c>
      <c r="K66" s="13">
        <f aca="true" t="shared" si="6" ref="K66:K77">(J66/I66)*100</f>
        <v>0</v>
      </c>
      <c r="L66" s="12">
        <f t="shared" si="0"/>
        <v>102500</v>
      </c>
      <c r="M66" s="12">
        <f t="shared" si="1"/>
        <v>64850</v>
      </c>
      <c r="N66" s="12">
        <f t="shared" si="2"/>
        <v>116527.05</v>
      </c>
      <c r="O66" s="3">
        <f t="shared" si="4"/>
        <v>179.68704703161143</v>
      </c>
    </row>
    <row r="67" spans="1:15" ht="112.5">
      <c r="A67" s="38"/>
      <c r="B67" s="2" t="s">
        <v>127</v>
      </c>
      <c r="C67" s="2">
        <v>21010000</v>
      </c>
      <c r="D67" s="5">
        <f>D68</f>
        <v>500</v>
      </c>
      <c r="E67" s="5">
        <f>E68</f>
        <v>500</v>
      </c>
      <c r="F67" s="5">
        <f>F68</f>
        <v>293</v>
      </c>
      <c r="G67" s="3">
        <f t="shared" si="3"/>
        <v>58.599999999999994</v>
      </c>
      <c r="H67" s="5"/>
      <c r="I67" s="5"/>
      <c r="J67" s="5"/>
      <c r="K67" s="13" t="e">
        <f t="shared" si="6"/>
        <v>#DIV/0!</v>
      </c>
      <c r="L67" s="12">
        <f t="shared" si="0"/>
        <v>500</v>
      </c>
      <c r="M67" s="12">
        <f t="shared" si="1"/>
        <v>500</v>
      </c>
      <c r="N67" s="12">
        <f t="shared" si="2"/>
        <v>293</v>
      </c>
      <c r="O67" s="3"/>
    </row>
    <row r="68" spans="1:15" ht="56.25">
      <c r="A68" s="38"/>
      <c r="B68" s="2" t="s">
        <v>126</v>
      </c>
      <c r="C68" s="2">
        <v>21010300</v>
      </c>
      <c r="D68" s="5">
        <v>500</v>
      </c>
      <c r="E68" s="5">
        <v>500</v>
      </c>
      <c r="F68" s="5">
        <v>293</v>
      </c>
      <c r="G68" s="3">
        <f t="shared" si="3"/>
        <v>58.599999999999994</v>
      </c>
      <c r="H68" s="5"/>
      <c r="I68" s="5"/>
      <c r="J68" s="5"/>
      <c r="K68" s="13" t="e">
        <f t="shared" si="6"/>
        <v>#DIV/0!</v>
      </c>
      <c r="L68" s="12">
        <f t="shared" si="0"/>
        <v>500</v>
      </c>
      <c r="M68" s="12">
        <f t="shared" si="1"/>
        <v>500</v>
      </c>
      <c r="N68" s="12">
        <f t="shared" si="2"/>
        <v>293</v>
      </c>
      <c r="O68" s="3"/>
    </row>
    <row r="69" spans="1:15" ht="30" customHeight="1">
      <c r="A69" s="38"/>
      <c r="B69" s="2" t="s">
        <v>56</v>
      </c>
      <c r="C69" s="2">
        <v>21080000</v>
      </c>
      <c r="D69" s="5">
        <f>D70+D71+D72</f>
        <v>100000</v>
      </c>
      <c r="E69" s="5">
        <f>E70+E71+E72</f>
        <v>63350</v>
      </c>
      <c r="F69" s="5">
        <f>F70+F71+F72</f>
        <v>116234.05</v>
      </c>
      <c r="G69" s="3">
        <f t="shared" si="3"/>
        <v>183.47916337805842</v>
      </c>
      <c r="H69" s="5">
        <f>H70+H71+H72</f>
        <v>0</v>
      </c>
      <c r="I69" s="5">
        <f>I70+I71+I72</f>
        <v>0</v>
      </c>
      <c r="J69" s="5">
        <f>J70+J71+J72</f>
        <v>0</v>
      </c>
      <c r="K69" s="13" t="e">
        <f t="shared" si="6"/>
        <v>#DIV/0!</v>
      </c>
      <c r="L69" s="12">
        <f t="shared" si="0"/>
        <v>100000</v>
      </c>
      <c r="M69" s="12">
        <f t="shared" si="1"/>
        <v>63350</v>
      </c>
      <c r="N69" s="12">
        <f t="shared" si="2"/>
        <v>116234.05</v>
      </c>
      <c r="O69" s="3">
        <f t="shared" si="4"/>
        <v>183.47916337805842</v>
      </c>
    </row>
    <row r="70" spans="1:15" ht="96.75" customHeight="1">
      <c r="A70" s="38"/>
      <c r="B70" s="2" t="s">
        <v>57</v>
      </c>
      <c r="C70" s="2">
        <v>21080900</v>
      </c>
      <c r="D70" s="5"/>
      <c r="E70" s="5"/>
      <c r="F70" s="5">
        <v>232.05</v>
      </c>
      <c r="G70" s="3"/>
      <c r="H70" s="3"/>
      <c r="I70" s="3"/>
      <c r="J70" s="3"/>
      <c r="K70" s="13" t="e">
        <f t="shared" si="6"/>
        <v>#DIV/0!</v>
      </c>
      <c r="L70" s="12">
        <f t="shared" si="0"/>
        <v>0</v>
      </c>
      <c r="M70" s="12">
        <f t="shared" si="1"/>
        <v>0</v>
      </c>
      <c r="N70" s="12">
        <f t="shared" si="2"/>
        <v>232.05</v>
      </c>
      <c r="O70" s="3"/>
    </row>
    <row r="71" spans="1:15" ht="25.5" customHeight="1">
      <c r="A71" s="38"/>
      <c r="B71" s="2" t="s">
        <v>58</v>
      </c>
      <c r="C71" s="2">
        <v>21081100</v>
      </c>
      <c r="D71" s="5">
        <v>50000</v>
      </c>
      <c r="E71" s="5">
        <v>26000</v>
      </c>
      <c r="F71" s="5">
        <v>68402</v>
      </c>
      <c r="G71" s="3">
        <f t="shared" si="3"/>
        <v>263.0846153846154</v>
      </c>
      <c r="H71" s="3"/>
      <c r="I71" s="3"/>
      <c r="J71" s="3"/>
      <c r="K71" s="13" t="e">
        <f t="shared" si="6"/>
        <v>#DIV/0!</v>
      </c>
      <c r="L71" s="12">
        <f t="shared" si="0"/>
        <v>50000</v>
      </c>
      <c r="M71" s="12">
        <f t="shared" si="1"/>
        <v>26000</v>
      </c>
      <c r="N71" s="12">
        <f t="shared" si="2"/>
        <v>68402</v>
      </c>
      <c r="O71" s="3">
        <f t="shared" si="4"/>
        <v>263.0846153846154</v>
      </c>
    </row>
    <row r="72" spans="1:15" ht="60.75" customHeight="1">
      <c r="A72" s="38"/>
      <c r="B72" s="2" t="s">
        <v>59</v>
      </c>
      <c r="C72" s="2">
        <v>21081500</v>
      </c>
      <c r="D72" s="5">
        <v>50000</v>
      </c>
      <c r="E72" s="5">
        <v>37350</v>
      </c>
      <c r="F72" s="5">
        <v>47600</v>
      </c>
      <c r="G72" s="3">
        <f t="shared" si="3"/>
        <v>127.44310575635878</v>
      </c>
      <c r="H72" s="9"/>
      <c r="I72" s="9"/>
      <c r="J72" s="9"/>
      <c r="K72" s="13" t="e">
        <f t="shared" si="6"/>
        <v>#DIV/0!</v>
      </c>
      <c r="L72" s="12">
        <f t="shared" si="0"/>
        <v>50000</v>
      </c>
      <c r="M72" s="12">
        <f t="shared" si="1"/>
        <v>37350</v>
      </c>
      <c r="N72" s="12">
        <f t="shared" si="2"/>
        <v>47600</v>
      </c>
      <c r="O72" s="3">
        <f t="shared" si="4"/>
        <v>127.44310575635878</v>
      </c>
    </row>
    <row r="73" spans="1:15" ht="56.25">
      <c r="A73" s="38"/>
      <c r="B73" s="37" t="s">
        <v>113</v>
      </c>
      <c r="C73" s="2">
        <v>21110000</v>
      </c>
      <c r="D73" s="5"/>
      <c r="E73" s="5"/>
      <c r="F73" s="5"/>
      <c r="G73" s="3"/>
      <c r="H73" s="9">
        <v>2000</v>
      </c>
      <c r="I73" s="9">
        <v>1000</v>
      </c>
      <c r="J73" s="9">
        <v>0</v>
      </c>
      <c r="K73" s="13">
        <f t="shared" si="6"/>
        <v>0</v>
      </c>
      <c r="L73" s="12">
        <f t="shared" si="0"/>
        <v>2000</v>
      </c>
      <c r="M73" s="12">
        <f t="shared" si="1"/>
        <v>1000</v>
      </c>
      <c r="N73" s="12">
        <f t="shared" si="2"/>
        <v>0</v>
      </c>
      <c r="O73" s="3"/>
    </row>
    <row r="74" spans="1:15" ht="37.5">
      <c r="A74" s="38"/>
      <c r="B74" s="2" t="s">
        <v>60</v>
      </c>
      <c r="C74" s="2">
        <v>22000000</v>
      </c>
      <c r="D74" s="5">
        <f>D75+D78+D80</f>
        <v>2607000</v>
      </c>
      <c r="E74" s="5">
        <f>E75+E78+E80</f>
        <v>1880150</v>
      </c>
      <c r="F74" s="5">
        <f>F75+F78+F80</f>
        <v>2194283.19</v>
      </c>
      <c r="G74" s="3">
        <f t="shared" si="3"/>
        <v>116.70787915857777</v>
      </c>
      <c r="H74" s="5">
        <f>H75+H78+H80</f>
        <v>0</v>
      </c>
      <c r="I74" s="5">
        <f>I75+I78+I80</f>
        <v>0</v>
      </c>
      <c r="J74" s="5">
        <f>J75+J78+J80</f>
        <v>0</v>
      </c>
      <c r="K74" s="13" t="e">
        <f t="shared" si="6"/>
        <v>#DIV/0!</v>
      </c>
      <c r="L74" s="12">
        <f t="shared" si="0"/>
        <v>2607000</v>
      </c>
      <c r="M74" s="12">
        <f t="shared" si="1"/>
        <v>1880150</v>
      </c>
      <c r="N74" s="12">
        <f t="shared" si="2"/>
        <v>2194283.19</v>
      </c>
      <c r="O74" s="3">
        <f t="shared" si="4"/>
        <v>116.70787915857777</v>
      </c>
    </row>
    <row r="75" spans="1:15" ht="35.25" customHeight="1">
      <c r="A75" s="38"/>
      <c r="B75" s="2" t="s">
        <v>24</v>
      </c>
      <c r="C75" s="2">
        <v>22010000</v>
      </c>
      <c r="D75" s="5">
        <f>D76+D77</f>
        <v>2500000</v>
      </c>
      <c r="E75" s="5">
        <f>E76+E77</f>
        <v>1800000</v>
      </c>
      <c r="F75" s="5">
        <f>F76+F77</f>
        <v>1807527.34</v>
      </c>
      <c r="G75" s="3">
        <f t="shared" si="3"/>
        <v>100.41818555555555</v>
      </c>
      <c r="H75" s="5">
        <f>H76+H77</f>
        <v>0</v>
      </c>
      <c r="I75" s="5">
        <f>I76+I77</f>
        <v>0</v>
      </c>
      <c r="J75" s="5">
        <f>J76+J77</f>
        <v>0</v>
      </c>
      <c r="K75" s="13" t="e">
        <f t="shared" si="6"/>
        <v>#DIV/0!</v>
      </c>
      <c r="L75" s="12">
        <f t="shared" si="0"/>
        <v>2500000</v>
      </c>
      <c r="M75" s="12">
        <f t="shared" si="1"/>
        <v>1800000</v>
      </c>
      <c r="N75" s="12">
        <f t="shared" si="2"/>
        <v>1807527.34</v>
      </c>
      <c r="O75" s="3">
        <f t="shared" si="4"/>
        <v>100.41818555555555</v>
      </c>
    </row>
    <row r="76" spans="1:15" ht="38.25" customHeight="1">
      <c r="A76" s="38"/>
      <c r="B76" s="2" t="s">
        <v>61</v>
      </c>
      <c r="C76" s="2">
        <v>22012500</v>
      </c>
      <c r="D76" s="5">
        <v>1900000</v>
      </c>
      <c r="E76" s="5">
        <v>1350000</v>
      </c>
      <c r="F76" s="5">
        <v>1318358.54</v>
      </c>
      <c r="G76" s="3">
        <f t="shared" si="3"/>
        <v>97.65618814814815</v>
      </c>
      <c r="H76" s="9"/>
      <c r="I76" s="9"/>
      <c r="J76" s="9"/>
      <c r="K76" s="13" t="e">
        <f t="shared" si="6"/>
        <v>#DIV/0!</v>
      </c>
      <c r="L76" s="12">
        <f t="shared" si="0"/>
        <v>1900000</v>
      </c>
      <c r="M76" s="12">
        <f t="shared" si="1"/>
        <v>1350000</v>
      </c>
      <c r="N76" s="12">
        <f t="shared" si="2"/>
        <v>1318358.54</v>
      </c>
      <c r="O76" s="3">
        <f t="shared" si="4"/>
        <v>97.65618814814815</v>
      </c>
    </row>
    <row r="77" spans="1:15" ht="39.75" customHeight="1">
      <c r="A77" s="38"/>
      <c r="B77" s="2" t="s">
        <v>99</v>
      </c>
      <c r="C77" s="2">
        <v>22012600</v>
      </c>
      <c r="D77" s="5">
        <v>600000</v>
      </c>
      <c r="E77" s="5">
        <v>450000</v>
      </c>
      <c r="F77" s="5">
        <v>489168.8</v>
      </c>
      <c r="G77" s="3">
        <f t="shared" si="3"/>
        <v>108.70417777777777</v>
      </c>
      <c r="H77" s="9"/>
      <c r="I77" s="9"/>
      <c r="J77" s="9"/>
      <c r="K77" s="13" t="e">
        <f t="shared" si="6"/>
        <v>#DIV/0!</v>
      </c>
      <c r="L77" s="12">
        <f t="shared" si="0"/>
        <v>600000</v>
      </c>
      <c r="M77" s="12">
        <f t="shared" si="1"/>
        <v>450000</v>
      </c>
      <c r="N77" s="12">
        <f t="shared" si="2"/>
        <v>489168.8</v>
      </c>
      <c r="O77" s="3">
        <f t="shared" si="4"/>
        <v>108.70417777777777</v>
      </c>
    </row>
    <row r="78" spans="1:15" ht="63" customHeight="1">
      <c r="A78" s="38"/>
      <c r="B78" s="2" t="s">
        <v>62</v>
      </c>
      <c r="C78" s="2">
        <v>22080000</v>
      </c>
      <c r="D78" s="5">
        <f>D79</f>
        <v>8500</v>
      </c>
      <c r="E78" s="5">
        <f>E79</f>
        <v>6300</v>
      </c>
      <c r="F78" s="5">
        <f>F79</f>
        <v>323342.12</v>
      </c>
      <c r="G78" s="3">
        <f aca="true" t="shared" si="7" ref="G78:G85">F78/E78*100</f>
        <v>5132.414603174603</v>
      </c>
      <c r="H78" s="5">
        <f>H79</f>
        <v>0</v>
      </c>
      <c r="I78" s="5">
        <f>I79</f>
        <v>0</v>
      </c>
      <c r="J78" s="5">
        <f>J79</f>
        <v>0</v>
      </c>
      <c r="K78" s="3"/>
      <c r="L78" s="12">
        <f aca="true" t="shared" si="8" ref="L78:L139">D78+H78</f>
        <v>8500</v>
      </c>
      <c r="M78" s="12">
        <f aca="true" t="shared" si="9" ref="M78:M139">E78+I78</f>
        <v>6300</v>
      </c>
      <c r="N78" s="12">
        <f aca="true" t="shared" si="10" ref="N78:N139">F78+J78</f>
        <v>323342.12</v>
      </c>
      <c r="O78" s="3">
        <f t="shared" si="4"/>
        <v>5132.414603174603</v>
      </c>
    </row>
    <row r="79" spans="1:15" ht="69.75" customHeight="1">
      <c r="A79" s="38"/>
      <c r="B79" s="2" t="s">
        <v>63</v>
      </c>
      <c r="C79" s="2">
        <v>22080400</v>
      </c>
      <c r="D79" s="5">
        <v>8500</v>
      </c>
      <c r="E79" s="5">
        <v>6300</v>
      </c>
      <c r="F79" s="5">
        <v>323342.12</v>
      </c>
      <c r="G79" s="3">
        <f t="shared" si="7"/>
        <v>5132.414603174603</v>
      </c>
      <c r="H79" s="9"/>
      <c r="I79" s="9"/>
      <c r="J79" s="9"/>
      <c r="K79" s="3"/>
      <c r="L79" s="12">
        <f t="shared" si="8"/>
        <v>8500</v>
      </c>
      <c r="M79" s="12">
        <f t="shared" si="9"/>
        <v>6300</v>
      </c>
      <c r="N79" s="12">
        <f t="shared" si="10"/>
        <v>323342.12</v>
      </c>
      <c r="O79" s="3">
        <f aca="true" t="shared" si="11" ref="O79:O139">(N79/M79)*100</f>
        <v>5132.414603174603</v>
      </c>
    </row>
    <row r="80" spans="1:15" ht="49.5" customHeight="1">
      <c r="A80" s="38"/>
      <c r="B80" s="2" t="s">
        <v>64</v>
      </c>
      <c r="C80" s="2">
        <v>22090000</v>
      </c>
      <c r="D80" s="5">
        <f>D81+D82+D83</f>
        <v>98500</v>
      </c>
      <c r="E80" s="5">
        <f>E81+E82+E83</f>
        <v>73850</v>
      </c>
      <c r="F80" s="5">
        <f>F81+F82+F83</f>
        <v>63413.73</v>
      </c>
      <c r="G80" s="3">
        <f t="shared" si="7"/>
        <v>85.86828706838186</v>
      </c>
      <c r="H80" s="5">
        <f>H81+H82+H83</f>
        <v>0</v>
      </c>
      <c r="I80" s="5">
        <f>I81+I82+I83</f>
        <v>0</v>
      </c>
      <c r="J80" s="5">
        <f>J81+J82+J83</f>
        <v>0</v>
      </c>
      <c r="K80" s="3"/>
      <c r="L80" s="12">
        <f t="shared" si="8"/>
        <v>98500</v>
      </c>
      <c r="M80" s="12">
        <f t="shared" si="9"/>
        <v>73850</v>
      </c>
      <c r="N80" s="12">
        <f t="shared" si="10"/>
        <v>63413.73</v>
      </c>
      <c r="O80" s="3">
        <f t="shared" si="11"/>
        <v>85.86828706838186</v>
      </c>
    </row>
    <row r="81" spans="1:15" ht="64.5" customHeight="1">
      <c r="A81" s="38"/>
      <c r="B81" s="2" t="s">
        <v>65</v>
      </c>
      <c r="C81" s="2">
        <v>22090100</v>
      </c>
      <c r="D81" s="5">
        <v>90000</v>
      </c>
      <c r="E81" s="5">
        <v>67500</v>
      </c>
      <c r="F81" s="5">
        <v>57531.73</v>
      </c>
      <c r="G81" s="3">
        <f t="shared" si="7"/>
        <v>85.2321925925926</v>
      </c>
      <c r="H81" s="9"/>
      <c r="I81" s="9"/>
      <c r="J81" s="9"/>
      <c r="K81" s="3"/>
      <c r="L81" s="12">
        <f t="shared" si="8"/>
        <v>90000</v>
      </c>
      <c r="M81" s="12">
        <f t="shared" si="9"/>
        <v>67500</v>
      </c>
      <c r="N81" s="12">
        <f t="shared" si="10"/>
        <v>57531.73</v>
      </c>
      <c r="O81" s="3">
        <f t="shared" si="11"/>
        <v>85.2321925925926</v>
      </c>
    </row>
    <row r="82" spans="1:15" ht="24.75" customHeight="1">
      <c r="A82" s="38"/>
      <c r="B82" s="2" t="s">
        <v>100</v>
      </c>
      <c r="C82" s="2">
        <v>22090200</v>
      </c>
      <c r="D82" s="5">
        <v>500</v>
      </c>
      <c r="E82" s="5">
        <v>500</v>
      </c>
      <c r="F82" s="5">
        <v>0</v>
      </c>
      <c r="G82" s="3">
        <f t="shared" si="7"/>
        <v>0</v>
      </c>
      <c r="H82" s="9"/>
      <c r="I82" s="9"/>
      <c r="J82" s="9"/>
      <c r="K82" s="3"/>
      <c r="L82" s="12">
        <f t="shared" si="8"/>
        <v>500</v>
      </c>
      <c r="M82" s="12">
        <f t="shared" si="9"/>
        <v>500</v>
      </c>
      <c r="N82" s="12">
        <f t="shared" si="10"/>
        <v>0</v>
      </c>
      <c r="O82" s="3"/>
    </row>
    <row r="83" spans="1:15" ht="60" customHeight="1">
      <c r="A83" s="38"/>
      <c r="B83" s="2" t="s">
        <v>66</v>
      </c>
      <c r="C83" s="2">
        <v>22090400</v>
      </c>
      <c r="D83" s="5">
        <v>8000</v>
      </c>
      <c r="E83" s="5">
        <v>5850</v>
      </c>
      <c r="F83" s="5">
        <v>5882</v>
      </c>
      <c r="G83" s="3">
        <f t="shared" si="7"/>
        <v>100.54700854700856</v>
      </c>
      <c r="H83" s="9"/>
      <c r="I83" s="9"/>
      <c r="J83" s="9"/>
      <c r="K83" s="3"/>
      <c r="L83" s="12">
        <f t="shared" si="8"/>
        <v>8000</v>
      </c>
      <c r="M83" s="12">
        <f t="shared" si="9"/>
        <v>5850</v>
      </c>
      <c r="N83" s="12">
        <f t="shared" si="10"/>
        <v>5882</v>
      </c>
      <c r="O83" s="3">
        <f t="shared" si="11"/>
        <v>100.54700854700856</v>
      </c>
    </row>
    <row r="84" spans="1:15" ht="49.5" customHeight="1">
      <c r="A84" s="38"/>
      <c r="B84" s="19" t="s">
        <v>67</v>
      </c>
      <c r="C84" s="19">
        <v>24000000</v>
      </c>
      <c r="D84" s="12">
        <f>D85+D90</f>
        <v>71000</v>
      </c>
      <c r="E84" s="12">
        <f>E85+E90</f>
        <v>66700</v>
      </c>
      <c r="F84" s="12">
        <f>F85+F90</f>
        <v>248408.12</v>
      </c>
      <c r="G84" s="13">
        <f t="shared" si="7"/>
        <v>372.4259670164917</v>
      </c>
      <c r="H84" s="12">
        <f>H85+H90</f>
        <v>315000</v>
      </c>
      <c r="I84" s="12">
        <f>I85+I90</f>
        <v>41250</v>
      </c>
      <c r="J84" s="12">
        <f>J85+J90</f>
        <v>42062.09</v>
      </c>
      <c r="K84" s="13">
        <f>(J84/I84)*100</f>
        <v>101.96870303030303</v>
      </c>
      <c r="L84" s="12">
        <f t="shared" si="8"/>
        <v>386000</v>
      </c>
      <c r="M84" s="12">
        <f t="shared" si="9"/>
        <v>107950</v>
      </c>
      <c r="N84" s="12">
        <f t="shared" si="10"/>
        <v>290470.20999999996</v>
      </c>
      <c r="O84" s="13">
        <f t="shared" si="11"/>
        <v>269.07847151459003</v>
      </c>
    </row>
    <row r="85" spans="1:15" ht="49.5" customHeight="1">
      <c r="A85" s="38"/>
      <c r="B85" s="2" t="s">
        <v>56</v>
      </c>
      <c r="C85" s="2">
        <v>24060000</v>
      </c>
      <c r="D85" s="5">
        <f>D86+D88+D89</f>
        <v>71000</v>
      </c>
      <c r="E85" s="5">
        <f>E86+E88+E89</f>
        <v>66700</v>
      </c>
      <c r="F85" s="5">
        <f>F86+F88+F89</f>
        <v>248408.12</v>
      </c>
      <c r="G85" s="3">
        <f t="shared" si="7"/>
        <v>372.4259670164917</v>
      </c>
      <c r="H85" s="5">
        <f>H86+H88+H87</f>
        <v>15000</v>
      </c>
      <c r="I85" s="5">
        <f>I86+I88+I87</f>
        <v>11250</v>
      </c>
      <c r="J85" s="5">
        <f>J86+J88+J87</f>
        <v>42062.09</v>
      </c>
      <c r="K85" s="13">
        <f>(J85/I85)*100</f>
        <v>373.8852444444444</v>
      </c>
      <c r="L85" s="12">
        <f t="shared" si="8"/>
        <v>86000</v>
      </c>
      <c r="M85" s="12">
        <f t="shared" si="9"/>
        <v>77950</v>
      </c>
      <c r="N85" s="12">
        <f t="shared" si="10"/>
        <v>290470.20999999996</v>
      </c>
      <c r="O85" s="3">
        <f t="shared" si="11"/>
        <v>372.6365747273893</v>
      </c>
    </row>
    <row r="86" spans="1:15" ht="35.25" customHeight="1">
      <c r="A86" s="38"/>
      <c r="B86" s="2" t="s">
        <v>56</v>
      </c>
      <c r="C86" s="2">
        <v>24060300</v>
      </c>
      <c r="D86" s="5">
        <v>16000</v>
      </c>
      <c r="E86" s="5">
        <v>11700</v>
      </c>
      <c r="F86" s="5">
        <v>11771.87</v>
      </c>
      <c r="G86" s="3">
        <f>F86/E86*100</f>
        <v>100.61427350427353</v>
      </c>
      <c r="H86" s="9"/>
      <c r="I86" s="9"/>
      <c r="J86" s="9"/>
      <c r="K86" s="3"/>
      <c r="L86" s="12">
        <f t="shared" si="8"/>
        <v>16000</v>
      </c>
      <c r="M86" s="12">
        <f t="shared" si="9"/>
        <v>11700</v>
      </c>
      <c r="N86" s="12">
        <f t="shared" si="10"/>
        <v>11771.87</v>
      </c>
      <c r="O86" s="3">
        <f>(N86/M86)*100</f>
        <v>100.61427350427353</v>
      </c>
    </row>
    <row r="87" spans="1:15" ht="91.5" customHeight="1">
      <c r="A87" s="38"/>
      <c r="B87" s="2" t="s">
        <v>75</v>
      </c>
      <c r="C87" s="2">
        <v>24062100</v>
      </c>
      <c r="D87" s="5"/>
      <c r="E87" s="5"/>
      <c r="F87" s="5"/>
      <c r="G87" s="3"/>
      <c r="H87" s="5">
        <v>15000</v>
      </c>
      <c r="I87" s="5">
        <v>11250</v>
      </c>
      <c r="J87" s="5">
        <v>42062.09</v>
      </c>
      <c r="K87" s="13">
        <f>(J87/I87)*100</f>
        <v>373.8852444444444</v>
      </c>
      <c r="L87" s="12">
        <f t="shared" si="8"/>
        <v>15000</v>
      </c>
      <c r="M87" s="12">
        <f t="shared" si="9"/>
        <v>11250</v>
      </c>
      <c r="N87" s="12">
        <f t="shared" si="10"/>
        <v>42062.09</v>
      </c>
      <c r="O87" s="3"/>
    </row>
    <row r="88" spans="1:15" ht="32.25" customHeight="1" hidden="1">
      <c r="A88" s="38"/>
      <c r="B88" s="37" t="s">
        <v>101</v>
      </c>
      <c r="C88" s="2">
        <v>24060600</v>
      </c>
      <c r="D88" s="5"/>
      <c r="E88" s="5"/>
      <c r="F88" s="5"/>
      <c r="G88" s="3" t="e">
        <f>F88/E88*100</f>
        <v>#DIV/0!</v>
      </c>
      <c r="H88" s="9"/>
      <c r="I88" s="9"/>
      <c r="J88" s="9"/>
      <c r="K88" s="3"/>
      <c r="L88" s="12">
        <f t="shared" si="8"/>
        <v>0</v>
      </c>
      <c r="M88" s="12">
        <f t="shared" si="9"/>
        <v>0</v>
      </c>
      <c r="N88" s="12">
        <f t="shared" si="10"/>
        <v>0</v>
      </c>
      <c r="O88" s="3"/>
    </row>
    <row r="89" spans="1:15" ht="112.5">
      <c r="A89" s="38"/>
      <c r="B89" s="37" t="s">
        <v>130</v>
      </c>
      <c r="C89" s="2">
        <v>24062200</v>
      </c>
      <c r="D89" s="5">
        <v>55000</v>
      </c>
      <c r="E89" s="5">
        <v>55000</v>
      </c>
      <c r="F89" s="5">
        <v>236636.25</v>
      </c>
      <c r="G89" s="3">
        <f>F89/E89*100</f>
        <v>430.2477272727272</v>
      </c>
      <c r="H89" s="9"/>
      <c r="I89" s="9"/>
      <c r="J89" s="9"/>
      <c r="K89" s="3"/>
      <c r="L89" s="12">
        <f t="shared" si="8"/>
        <v>55000</v>
      </c>
      <c r="M89" s="12">
        <f t="shared" si="9"/>
        <v>55000</v>
      </c>
      <c r="N89" s="12">
        <f t="shared" si="10"/>
        <v>236636.25</v>
      </c>
      <c r="O89" s="3"/>
    </row>
    <row r="90" spans="1:15" ht="49.5" customHeight="1">
      <c r="A90" s="38"/>
      <c r="B90" s="2" t="s">
        <v>76</v>
      </c>
      <c r="C90" s="2">
        <v>24170000</v>
      </c>
      <c r="D90" s="5"/>
      <c r="E90" s="5"/>
      <c r="F90" s="5"/>
      <c r="G90" s="3"/>
      <c r="H90" s="5">
        <v>300000</v>
      </c>
      <c r="I90" s="5">
        <v>30000</v>
      </c>
      <c r="J90" s="5">
        <v>0</v>
      </c>
      <c r="K90" s="3">
        <f>(J90/I90)*100</f>
        <v>0</v>
      </c>
      <c r="L90" s="12">
        <f t="shared" si="8"/>
        <v>300000</v>
      </c>
      <c r="M90" s="12">
        <f t="shared" si="9"/>
        <v>30000</v>
      </c>
      <c r="N90" s="12">
        <f t="shared" si="10"/>
        <v>0</v>
      </c>
      <c r="O90" s="3"/>
    </row>
    <row r="91" spans="1:15" ht="49.5" customHeight="1">
      <c r="A91" s="38"/>
      <c r="B91" s="2" t="s">
        <v>77</v>
      </c>
      <c r="C91" s="2">
        <v>25000000</v>
      </c>
      <c r="D91" s="5">
        <f>D92+D97</f>
        <v>0</v>
      </c>
      <c r="E91" s="5">
        <f>E92+E97</f>
        <v>0</v>
      </c>
      <c r="F91" s="5">
        <f>F92+F97</f>
        <v>0</v>
      </c>
      <c r="G91" s="3"/>
      <c r="H91" s="5">
        <f>H92+H97</f>
        <v>4060608.97</v>
      </c>
      <c r="I91" s="5">
        <f>I92+I97</f>
        <v>3045456.7300000004</v>
      </c>
      <c r="J91" s="5">
        <f>J92+J97</f>
        <v>2935349.83</v>
      </c>
      <c r="K91" s="3">
        <f>(J91/I91)*100</f>
        <v>96.3845521456481</v>
      </c>
      <c r="L91" s="12">
        <f t="shared" si="8"/>
        <v>4060608.97</v>
      </c>
      <c r="M91" s="12">
        <f t="shared" si="9"/>
        <v>3045456.7300000004</v>
      </c>
      <c r="N91" s="12">
        <f t="shared" si="10"/>
        <v>2935349.83</v>
      </c>
      <c r="O91" s="3">
        <f t="shared" si="11"/>
        <v>96.3845521456481</v>
      </c>
    </row>
    <row r="92" spans="1:15" ht="59.25" customHeight="1">
      <c r="A92" s="38"/>
      <c r="B92" s="19" t="s">
        <v>78</v>
      </c>
      <c r="C92" s="19">
        <v>25010000</v>
      </c>
      <c r="D92" s="12">
        <f>D93+D95</f>
        <v>0</v>
      </c>
      <c r="E92" s="12">
        <f>E93+E95</f>
        <v>0</v>
      </c>
      <c r="F92" s="12">
        <f>F93+F95</f>
        <v>0</v>
      </c>
      <c r="G92" s="13"/>
      <c r="H92" s="12">
        <f>H93+H94+H95+H96</f>
        <v>3151531.91</v>
      </c>
      <c r="I92" s="12">
        <f>I93+I94+I95+I96</f>
        <v>2363648.93</v>
      </c>
      <c r="J92" s="12">
        <f>J93+J94+J95+J96</f>
        <v>2084206.47</v>
      </c>
      <c r="K92" s="13">
        <f>(J92/I92)*100</f>
        <v>88.17749723940601</v>
      </c>
      <c r="L92" s="12">
        <f t="shared" si="8"/>
        <v>3151531.91</v>
      </c>
      <c r="M92" s="12">
        <f t="shared" si="9"/>
        <v>2363648.93</v>
      </c>
      <c r="N92" s="12">
        <f t="shared" si="10"/>
        <v>2084206.47</v>
      </c>
      <c r="O92" s="13">
        <f t="shared" si="11"/>
        <v>88.17749723940601</v>
      </c>
    </row>
    <row r="93" spans="1:15" ht="49.5" customHeight="1">
      <c r="A93" s="38"/>
      <c r="B93" s="2" t="s">
        <v>79</v>
      </c>
      <c r="C93" s="2">
        <v>25010100</v>
      </c>
      <c r="D93" s="5"/>
      <c r="E93" s="5"/>
      <c r="F93" s="5"/>
      <c r="G93" s="3"/>
      <c r="H93" s="5">
        <v>2006526</v>
      </c>
      <c r="I93" s="5">
        <v>1504894.5</v>
      </c>
      <c r="J93" s="5">
        <v>997361.57</v>
      </c>
      <c r="K93" s="3">
        <f>(J93/I93)*100</f>
        <v>66.27451758246175</v>
      </c>
      <c r="L93" s="12">
        <f t="shared" si="8"/>
        <v>2006526</v>
      </c>
      <c r="M93" s="12">
        <f t="shared" si="9"/>
        <v>1504894.5</v>
      </c>
      <c r="N93" s="12">
        <f t="shared" si="10"/>
        <v>997361.57</v>
      </c>
      <c r="O93" s="3">
        <f t="shared" si="11"/>
        <v>66.27451758246175</v>
      </c>
    </row>
    <row r="94" spans="1:15" ht="49.5" customHeight="1">
      <c r="A94" s="38"/>
      <c r="B94" s="37" t="s">
        <v>114</v>
      </c>
      <c r="C94" s="2">
        <v>25010200</v>
      </c>
      <c r="D94" s="5"/>
      <c r="E94" s="5"/>
      <c r="F94" s="5"/>
      <c r="G94" s="3"/>
      <c r="H94" s="5">
        <v>0</v>
      </c>
      <c r="I94" s="5">
        <v>0</v>
      </c>
      <c r="J94" s="5">
        <v>0</v>
      </c>
      <c r="K94" s="3"/>
      <c r="L94" s="12">
        <f t="shared" si="8"/>
        <v>0</v>
      </c>
      <c r="M94" s="12">
        <f t="shared" si="9"/>
        <v>0</v>
      </c>
      <c r="N94" s="12">
        <f t="shared" si="10"/>
        <v>0</v>
      </c>
      <c r="O94" s="3"/>
    </row>
    <row r="95" spans="1:15" ht="49.5" customHeight="1">
      <c r="A95" s="38"/>
      <c r="B95" s="2" t="s">
        <v>80</v>
      </c>
      <c r="C95" s="2">
        <v>25010300</v>
      </c>
      <c r="D95" s="5"/>
      <c r="E95" s="5"/>
      <c r="F95" s="5"/>
      <c r="G95" s="3"/>
      <c r="H95" s="5">
        <v>216000</v>
      </c>
      <c r="I95" s="5">
        <v>162000</v>
      </c>
      <c r="J95" s="5">
        <v>161487.67</v>
      </c>
      <c r="K95" s="3">
        <f aca="true" t="shared" si="12" ref="K95:K101">(J95/I95)*100</f>
        <v>99.68374691358025</v>
      </c>
      <c r="L95" s="12">
        <f t="shared" si="8"/>
        <v>216000</v>
      </c>
      <c r="M95" s="12">
        <f t="shared" si="9"/>
        <v>162000</v>
      </c>
      <c r="N95" s="12">
        <f t="shared" si="10"/>
        <v>161487.67</v>
      </c>
      <c r="O95" s="3">
        <f t="shared" si="11"/>
        <v>99.68374691358025</v>
      </c>
    </row>
    <row r="96" spans="1:15" ht="56.25">
      <c r="A96" s="38"/>
      <c r="B96" s="37" t="s">
        <v>115</v>
      </c>
      <c r="C96" s="2">
        <v>25010400</v>
      </c>
      <c r="D96" s="5"/>
      <c r="E96" s="5"/>
      <c r="F96" s="5"/>
      <c r="G96" s="3"/>
      <c r="H96" s="5">
        <v>929005.91</v>
      </c>
      <c r="I96" s="5">
        <v>696754.43</v>
      </c>
      <c r="J96" s="5">
        <v>925357.23</v>
      </c>
      <c r="K96" s="3">
        <f t="shared" si="12"/>
        <v>132.80966581009034</v>
      </c>
      <c r="L96" s="12">
        <f t="shared" si="8"/>
        <v>929005.91</v>
      </c>
      <c r="M96" s="12">
        <f t="shared" si="9"/>
        <v>696754.43</v>
      </c>
      <c r="N96" s="12">
        <f t="shared" si="10"/>
        <v>925357.23</v>
      </c>
      <c r="O96" s="3"/>
    </row>
    <row r="97" spans="1:15" ht="49.5" customHeight="1">
      <c r="A97" s="38"/>
      <c r="B97" s="2" t="s">
        <v>81</v>
      </c>
      <c r="C97" s="2">
        <v>25020000</v>
      </c>
      <c r="D97" s="5">
        <f>D98+D99</f>
        <v>0</v>
      </c>
      <c r="E97" s="5">
        <f>E98+E99</f>
        <v>0</v>
      </c>
      <c r="F97" s="5">
        <f>F98+F99</f>
        <v>0</v>
      </c>
      <c r="G97" s="3"/>
      <c r="H97" s="5">
        <f>H98+H99</f>
        <v>909077.06</v>
      </c>
      <c r="I97" s="5">
        <f>I98+I99</f>
        <v>681807.8</v>
      </c>
      <c r="J97" s="5">
        <f>J98+J99</f>
        <v>851143.3600000001</v>
      </c>
      <c r="K97" s="3">
        <f t="shared" si="12"/>
        <v>124.83626030679027</v>
      </c>
      <c r="L97" s="12">
        <f t="shared" si="8"/>
        <v>909077.06</v>
      </c>
      <c r="M97" s="12">
        <f t="shared" si="9"/>
        <v>681807.8</v>
      </c>
      <c r="N97" s="12">
        <f t="shared" si="10"/>
        <v>851143.3600000001</v>
      </c>
      <c r="O97" s="3"/>
    </row>
    <row r="98" spans="1:15" ht="49.5" customHeight="1">
      <c r="A98" s="38"/>
      <c r="B98" s="2" t="s">
        <v>82</v>
      </c>
      <c r="C98" s="2">
        <v>25020100</v>
      </c>
      <c r="D98" s="5"/>
      <c r="E98" s="5"/>
      <c r="F98" s="5"/>
      <c r="G98" s="3"/>
      <c r="H98" s="5">
        <v>379077.06</v>
      </c>
      <c r="I98" s="5">
        <v>284307.8</v>
      </c>
      <c r="J98" s="5">
        <v>320157.81</v>
      </c>
      <c r="K98" s="3">
        <f t="shared" si="12"/>
        <v>112.60957666303915</v>
      </c>
      <c r="L98" s="12">
        <f t="shared" si="8"/>
        <v>379077.06</v>
      </c>
      <c r="M98" s="12">
        <f t="shared" si="9"/>
        <v>284307.8</v>
      </c>
      <c r="N98" s="12">
        <f t="shared" si="10"/>
        <v>320157.81</v>
      </c>
      <c r="O98" s="3"/>
    </row>
    <row r="99" spans="1:15" ht="112.5">
      <c r="A99" s="38"/>
      <c r="B99" s="2" t="s">
        <v>83</v>
      </c>
      <c r="C99" s="2">
        <v>25020200</v>
      </c>
      <c r="D99" s="5"/>
      <c r="E99" s="5"/>
      <c r="F99" s="5"/>
      <c r="G99" s="3"/>
      <c r="H99" s="5">
        <v>530000</v>
      </c>
      <c r="I99" s="5">
        <v>397500</v>
      </c>
      <c r="J99" s="5">
        <v>530985.55</v>
      </c>
      <c r="K99" s="3">
        <f t="shared" si="12"/>
        <v>133.5812704402516</v>
      </c>
      <c r="L99" s="12">
        <f t="shared" si="8"/>
        <v>530000</v>
      </c>
      <c r="M99" s="12">
        <f t="shared" si="9"/>
        <v>397500</v>
      </c>
      <c r="N99" s="12">
        <f t="shared" si="10"/>
        <v>530985.55</v>
      </c>
      <c r="O99" s="3"/>
    </row>
    <row r="100" spans="1:15" ht="49.5" customHeight="1">
      <c r="A100" s="38"/>
      <c r="B100" s="19" t="s">
        <v>84</v>
      </c>
      <c r="C100" s="19">
        <v>30000000</v>
      </c>
      <c r="D100" s="12">
        <f>D101+D105</f>
        <v>0</v>
      </c>
      <c r="E100" s="12">
        <f>E101+E105</f>
        <v>0</v>
      </c>
      <c r="F100" s="12">
        <f>F101+F105</f>
        <v>130834.6</v>
      </c>
      <c r="G100" s="13" t="e">
        <f>F100/E100*100</f>
        <v>#DIV/0!</v>
      </c>
      <c r="H100" s="12">
        <f>H101+H105</f>
        <v>1930000</v>
      </c>
      <c r="I100" s="12">
        <f>I101+I105</f>
        <v>1900000</v>
      </c>
      <c r="J100" s="12">
        <f>J101+J105</f>
        <v>1920292.25</v>
      </c>
      <c r="K100" s="13">
        <f t="shared" si="12"/>
        <v>101.06801315789473</v>
      </c>
      <c r="L100" s="12">
        <f t="shared" si="8"/>
        <v>1930000</v>
      </c>
      <c r="M100" s="12">
        <f t="shared" si="9"/>
        <v>1900000</v>
      </c>
      <c r="N100" s="12">
        <f t="shared" si="10"/>
        <v>2051126.85</v>
      </c>
      <c r="O100" s="13">
        <f t="shared" si="11"/>
        <v>107.95404473684212</v>
      </c>
    </row>
    <row r="101" spans="1:15" ht="49.5" customHeight="1">
      <c r="A101" s="38"/>
      <c r="B101" s="2" t="s">
        <v>85</v>
      </c>
      <c r="C101" s="2">
        <v>31000000</v>
      </c>
      <c r="D101" s="5">
        <f>D102+D104</f>
        <v>0</v>
      </c>
      <c r="E101" s="5">
        <f>E102+E104</f>
        <v>0</v>
      </c>
      <c r="F101" s="5">
        <f>F102+F104</f>
        <v>130834.6</v>
      </c>
      <c r="G101" s="3" t="e">
        <f>F101/E101*100</f>
        <v>#DIV/0!</v>
      </c>
      <c r="H101" s="5">
        <f>H102+H104</f>
        <v>0</v>
      </c>
      <c r="I101" s="5">
        <f>I102+I104</f>
        <v>0</v>
      </c>
      <c r="J101" s="5"/>
      <c r="K101" s="3" t="e">
        <f t="shared" si="12"/>
        <v>#DIV/0!</v>
      </c>
      <c r="L101" s="12">
        <f t="shared" si="8"/>
        <v>0</v>
      </c>
      <c r="M101" s="12">
        <f t="shared" si="9"/>
        <v>0</v>
      </c>
      <c r="N101" s="12">
        <f t="shared" si="10"/>
        <v>130834.6</v>
      </c>
      <c r="O101" s="3" t="e">
        <f t="shared" si="11"/>
        <v>#DIV/0!</v>
      </c>
    </row>
    <row r="102" spans="1:15" ht="96" customHeight="1">
      <c r="A102" s="38"/>
      <c r="B102" s="37" t="s">
        <v>102</v>
      </c>
      <c r="C102" s="2">
        <v>31010000</v>
      </c>
      <c r="D102" s="5">
        <f>D103</f>
        <v>0</v>
      </c>
      <c r="E102" s="5">
        <f>E103</f>
        <v>0</v>
      </c>
      <c r="F102" s="5">
        <f>F103</f>
        <v>130834.6</v>
      </c>
      <c r="G102" s="3" t="e">
        <f>F102/E102*100</f>
        <v>#DIV/0!</v>
      </c>
      <c r="H102" s="5">
        <f>H103</f>
        <v>0</v>
      </c>
      <c r="I102" s="5">
        <f>I103</f>
        <v>0</v>
      </c>
      <c r="J102" s="5">
        <f>J103</f>
        <v>0</v>
      </c>
      <c r="K102" s="3"/>
      <c r="L102" s="12">
        <f t="shared" si="8"/>
        <v>0</v>
      </c>
      <c r="M102" s="12">
        <f t="shared" si="9"/>
        <v>0</v>
      </c>
      <c r="N102" s="12">
        <f t="shared" si="10"/>
        <v>130834.6</v>
      </c>
      <c r="O102" s="3" t="e">
        <f t="shared" si="11"/>
        <v>#DIV/0!</v>
      </c>
    </row>
    <row r="103" spans="1:15" ht="93.75">
      <c r="A103" s="38"/>
      <c r="B103" s="37" t="s">
        <v>103</v>
      </c>
      <c r="C103" s="2">
        <v>31010200</v>
      </c>
      <c r="D103" s="5">
        <v>0</v>
      </c>
      <c r="E103" s="5"/>
      <c r="F103" s="5">
        <v>130834.6</v>
      </c>
      <c r="G103" s="3" t="e">
        <f>F103/E103*100</f>
        <v>#DIV/0!</v>
      </c>
      <c r="H103" s="5"/>
      <c r="I103" s="5"/>
      <c r="J103" s="5"/>
      <c r="K103" s="3"/>
      <c r="L103" s="12">
        <f t="shared" si="8"/>
        <v>0</v>
      </c>
      <c r="M103" s="12">
        <f t="shared" si="9"/>
        <v>0</v>
      </c>
      <c r="N103" s="12">
        <f t="shared" si="10"/>
        <v>130834.6</v>
      </c>
      <c r="O103" s="3" t="e">
        <f t="shared" si="11"/>
        <v>#DIV/0!</v>
      </c>
    </row>
    <row r="104" spans="1:15" ht="61.5" customHeight="1" hidden="1">
      <c r="A104" s="38"/>
      <c r="B104" s="2" t="s">
        <v>86</v>
      </c>
      <c r="C104" s="2">
        <v>31030000</v>
      </c>
      <c r="D104" s="5"/>
      <c r="E104" s="5"/>
      <c r="F104" s="5"/>
      <c r="G104" s="3"/>
      <c r="H104" s="5"/>
      <c r="I104" s="5"/>
      <c r="J104" s="5"/>
      <c r="K104" s="3" t="e">
        <f aca="true" t="shared" si="13" ref="K104:K110">(J104/I104)*100</f>
        <v>#DIV/0!</v>
      </c>
      <c r="L104" s="12">
        <f t="shared" si="8"/>
        <v>0</v>
      </c>
      <c r="M104" s="12">
        <f t="shared" si="9"/>
        <v>0</v>
      </c>
      <c r="N104" s="12">
        <f t="shared" si="10"/>
        <v>0</v>
      </c>
      <c r="O104" s="3" t="e">
        <f t="shared" si="11"/>
        <v>#DIV/0!</v>
      </c>
    </row>
    <row r="105" spans="1:15" ht="49.5" customHeight="1">
      <c r="A105" s="38"/>
      <c r="B105" s="2" t="s">
        <v>87</v>
      </c>
      <c r="C105" s="2">
        <v>33000000</v>
      </c>
      <c r="D105" s="5">
        <f aca="true" t="shared" si="14" ref="D105:F106">D106</f>
        <v>0</v>
      </c>
      <c r="E105" s="5">
        <f t="shared" si="14"/>
        <v>0</v>
      </c>
      <c r="F105" s="5">
        <f t="shared" si="14"/>
        <v>0</v>
      </c>
      <c r="G105" s="3"/>
      <c r="H105" s="5">
        <f aca="true" t="shared" si="15" ref="H105:J106">H106</f>
        <v>1930000</v>
      </c>
      <c r="I105" s="5">
        <f t="shared" si="15"/>
        <v>1900000</v>
      </c>
      <c r="J105" s="5">
        <f t="shared" si="15"/>
        <v>1920292.25</v>
      </c>
      <c r="K105" s="3">
        <f t="shared" si="13"/>
        <v>101.06801315789473</v>
      </c>
      <c r="L105" s="12">
        <f t="shared" si="8"/>
        <v>1930000</v>
      </c>
      <c r="M105" s="12">
        <f t="shared" si="9"/>
        <v>1900000</v>
      </c>
      <c r="N105" s="12">
        <f t="shared" si="10"/>
        <v>1920292.25</v>
      </c>
      <c r="O105" s="3"/>
    </row>
    <row r="106" spans="1:15" ht="49.5" customHeight="1" thickBot="1">
      <c r="A106" s="38"/>
      <c r="B106" s="17" t="s">
        <v>88</v>
      </c>
      <c r="C106" s="17">
        <v>33010000</v>
      </c>
      <c r="D106" s="4">
        <f t="shared" si="14"/>
        <v>0</v>
      </c>
      <c r="E106" s="4">
        <f t="shared" si="14"/>
        <v>0</v>
      </c>
      <c r="F106" s="4">
        <f t="shared" si="14"/>
        <v>0</v>
      </c>
      <c r="G106" s="3"/>
      <c r="H106" s="4">
        <f t="shared" si="15"/>
        <v>1930000</v>
      </c>
      <c r="I106" s="4">
        <f t="shared" si="15"/>
        <v>1900000</v>
      </c>
      <c r="J106" s="4">
        <f>J107</f>
        <v>1920292.25</v>
      </c>
      <c r="K106" s="3">
        <f t="shared" si="13"/>
        <v>101.06801315789473</v>
      </c>
      <c r="L106" s="12">
        <f t="shared" si="8"/>
        <v>1930000</v>
      </c>
      <c r="M106" s="12">
        <f t="shared" si="9"/>
        <v>1900000</v>
      </c>
      <c r="N106" s="12">
        <f t="shared" si="10"/>
        <v>1920292.25</v>
      </c>
      <c r="O106" s="3"/>
    </row>
    <row r="107" spans="1:15" ht="93.75">
      <c r="A107" s="43"/>
      <c r="B107" s="44" t="s">
        <v>89</v>
      </c>
      <c r="C107" s="18">
        <v>33010100</v>
      </c>
      <c r="D107" s="8"/>
      <c r="E107" s="8"/>
      <c r="F107" s="8"/>
      <c r="G107" s="3"/>
      <c r="H107" s="8">
        <v>1930000</v>
      </c>
      <c r="I107" s="8">
        <v>1900000</v>
      </c>
      <c r="J107" s="8">
        <v>1920292.25</v>
      </c>
      <c r="K107" s="3">
        <f t="shared" si="13"/>
        <v>101.06801315789473</v>
      </c>
      <c r="L107" s="12">
        <f t="shared" si="8"/>
        <v>1930000</v>
      </c>
      <c r="M107" s="12">
        <f t="shared" si="9"/>
        <v>1900000</v>
      </c>
      <c r="N107" s="12">
        <f t="shared" si="10"/>
        <v>1920292.25</v>
      </c>
      <c r="O107" s="3"/>
    </row>
    <row r="108" spans="1:15" s="34" customFormat="1" ht="36.75" customHeight="1">
      <c r="A108" s="45"/>
      <c r="B108" s="19" t="s">
        <v>119</v>
      </c>
      <c r="C108" s="19"/>
      <c r="D108" s="12">
        <f>D11+D65+D100</f>
        <v>87747900</v>
      </c>
      <c r="E108" s="12">
        <f>E11+E65+E100</f>
        <v>63749175</v>
      </c>
      <c r="F108" s="12">
        <f>F11+F65+F100</f>
        <v>64660051.46999999</v>
      </c>
      <c r="G108" s="13">
        <f aca="true" t="shared" si="16" ref="G108:G114">F108/E108*100</f>
        <v>101.42884432622068</v>
      </c>
      <c r="H108" s="12">
        <f>H11+H65+H100</f>
        <v>6413608.970000001</v>
      </c>
      <c r="I108" s="12">
        <f>I11+I65+I100</f>
        <v>5067206.73</v>
      </c>
      <c r="J108" s="12">
        <f>J11+J65+J100</f>
        <v>5013221.84</v>
      </c>
      <c r="K108" s="13">
        <f t="shared" si="13"/>
        <v>98.93462231014995</v>
      </c>
      <c r="L108" s="12">
        <f t="shared" si="8"/>
        <v>94161508.97</v>
      </c>
      <c r="M108" s="12">
        <f t="shared" si="9"/>
        <v>68816381.73</v>
      </c>
      <c r="N108" s="12">
        <f t="shared" si="10"/>
        <v>69673273.30999999</v>
      </c>
      <c r="O108" s="13">
        <f t="shared" si="11"/>
        <v>101.24518546087178</v>
      </c>
    </row>
    <row r="109" spans="1:15" ht="49.5" customHeight="1">
      <c r="A109" s="38"/>
      <c r="B109" s="16" t="s">
        <v>68</v>
      </c>
      <c r="C109" s="16">
        <v>40000000</v>
      </c>
      <c r="D109" s="14">
        <f>D110</f>
        <v>92939672.49</v>
      </c>
      <c r="E109" s="14">
        <f>E110</f>
        <v>72007357.49000001</v>
      </c>
      <c r="F109" s="14">
        <f>F110</f>
        <v>71985006.81</v>
      </c>
      <c r="G109" s="15">
        <f t="shared" si="16"/>
        <v>99.96896056072727</v>
      </c>
      <c r="H109" s="14">
        <f>H110</f>
        <v>0</v>
      </c>
      <c r="I109" s="14">
        <f>I110</f>
        <v>0</v>
      </c>
      <c r="J109" s="14">
        <f>J110+J138</f>
        <v>271018.74</v>
      </c>
      <c r="K109" s="15" t="e">
        <f t="shared" si="13"/>
        <v>#DIV/0!</v>
      </c>
      <c r="L109" s="12">
        <f t="shared" si="8"/>
        <v>92939672.49</v>
      </c>
      <c r="M109" s="12">
        <f t="shared" si="9"/>
        <v>72007357.49000001</v>
      </c>
      <c r="N109" s="12">
        <f t="shared" si="10"/>
        <v>72256025.55</v>
      </c>
      <c r="O109" s="13">
        <f t="shared" si="11"/>
        <v>100.34533701647712</v>
      </c>
    </row>
    <row r="110" spans="1:15" ht="49.5" customHeight="1">
      <c r="A110" s="38"/>
      <c r="B110" s="2" t="s">
        <v>69</v>
      </c>
      <c r="C110" s="2">
        <v>41000000</v>
      </c>
      <c r="D110" s="5">
        <f>D111+D115+D130+D127</f>
        <v>92939672.49</v>
      </c>
      <c r="E110" s="5">
        <f>E111+E115+E130+E127</f>
        <v>72007357.49000001</v>
      </c>
      <c r="F110" s="5">
        <f>F111+F115+F130+F127</f>
        <v>71985006.81</v>
      </c>
      <c r="G110" s="3">
        <f t="shared" si="16"/>
        <v>99.96896056072727</v>
      </c>
      <c r="H110" s="5">
        <f>H111+H115</f>
        <v>0</v>
      </c>
      <c r="I110" s="5">
        <f>I111+I115</f>
        <v>0</v>
      </c>
      <c r="J110" s="5">
        <f>J111+J115</f>
        <v>0</v>
      </c>
      <c r="K110" s="3" t="e">
        <f t="shared" si="13"/>
        <v>#DIV/0!</v>
      </c>
      <c r="L110" s="12">
        <f t="shared" si="8"/>
        <v>92939672.49</v>
      </c>
      <c r="M110" s="12">
        <f t="shared" si="9"/>
        <v>72007357.49000001</v>
      </c>
      <c r="N110" s="12">
        <f t="shared" si="10"/>
        <v>71985006.81</v>
      </c>
      <c r="O110" s="3">
        <f t="shared" si="11"/>
        <v>99.96896056072727</v>
      </c>
    </row>
    <row r="111" spans="1:15" ht="33.75" customHeight="1">
      <c r="A111" s="38"/>
      <c r="B111" s="2" t="s">
        <v>70</v>
      </c>
      <c r="C111" s="2">
        <v>41020000</v>
      </c>
      <c r="D111" s="5">
        <f>D112+D113+D114</f>
        <v>7250000</v>
      </c>
      <c r="E111" s="5">
        <f>E112+E113+E114</f>
        <v>5437800</v>
      </c>
      <c r="F111" s="5">
        <f>F112+F113+F114</f>
        <v>5437800</v>
      </c>
      <c r="G111" s="3">
        <f t="shared" si="16"/>
        <v>100</v>
      </c>
      <c r="H111" s="5">
        <f>H112+H113</f>
        <v>0</v>
      </c>
      <c r="I111" s="5">
        <f>I112+I113</f>
        <v>0</v>
      </c>
      <c r="J111" s="5">
        <f>J112+J113</f>
        <v>0</v>
      </c>
      <c r="K111" s="3"/>
      <c r="L111" s="12">
        <f t="shared" si="8"/>
        <v>7250000</v>
      </c>
      <c r="M111" s="12">
        <f t="shared" si="9"/>
        <v>5437800</v>
      </c>
      <c r="N111" s="12">
        <f t="shared" si="10"/>
        <v>5437800</v>
      </c>
      <c r="O111" s="3">
        <f t="shared" si="11"/>
        <v>100</v>
      </c>
    </row>
    <row r="112" spans="1:15" ht="33.75" customHeight="1">
      <c r="A112" s="38"/>
      <c r="B112" s="37" t="s">
        <v>104</v>
      </c>
      <c r="C112" s="2">
        <v>41020100</v>
      </c>
      <c r="D112" s="5">
        <v>7250000</v>
      </c>
      <c r="E112" s="5">
        <v>5437800</v>
      </c>
      <c r="F112" s="5">
        <v>5437800</v>
      </c>
      <c r="G112" s="3">
        <f t="shared" si="16"/>
        <v>100</v>
      </c>
      <c r="H112" s="9"/>
      <c r="I112" s="9"/>
      <c r="J112" s="9"/>
      <c r="K112" s="3"/>
      <c r="L112" s="12">
        <f t="shared" si="8"/>
        <v>7250000</v>
      </c>
      <c r="M112" s="12">
        <f t="shared" si="9"/>
        <v>5437800</v>
      </c>
      <c r="N112" s="12">
        <f t="shared" si="10"/>
        <v>5437800</v>
      </c>
      <c r="O112" s="3">
        <f t="shared" si="11"/>
        <v>100</v>
      </c>
    </row>
    <row r="113" spans="1:15" ht="75" hidden="1">
      <c r="A113" s="38"/>
      <c r="B113" s="37" t="s">
        <v>105</v>
      </c>
      <c r="C113" s="2">
        <v>41020200</v>
      </c>
      <c r="D113" s="5"/>
      <c r="E113" s="5"/>
      <c r="F113" s="5"/>
      <c r="G113" s="3" t="e">
        <f t="shared" si="16"/>
        <v>#DIV/0!</v>
      </c>
      <c r="H113" s="9"/>
      <c r="I113" s="9"/>
      <c r="J113" s="9"/>
      <c r="K113" s="3"/>
      <c r="L113" s="12">
        <f t="shared" si="8"/>
        <v>0</v>
      </c>
      <c r="M113" s="12">
        <f t="shared" si="9"/>
        <v>0</v>
      </c>
      <c r="N113" s="12">
        <f t="shared" si="10"/>
        <v>0</v>
      </c>
      <c r="O113" s="3" t="e">
        <f t="shared" si="11"/>
        <v>#DIV/0!</v>
      </c>
    </row>
    <row r="114" spans="1:15" ht="38.25" customHeight="1" hidden="1">
      <c r="A114" s="38"/>
      <c r="B114" s="2" t="s">
        <v>120</v>
      </c>
      <c r="C114" s="2">
        <v>41020600</v>
      </c>
      <c r="D114" s="5"/>
      <c r="E114" s="5"/>
      <c r="F114" s="5"/>
      <c r="G114" s="3" t="e">
        <f t="shared" si="16"/>
        <v>#DIV/0!</v>
      </c>
      <c r="H114" s="9"/>
      <c r="I114" s="9"/>
      <c r="J114" s="9"/>
      <c r="K114" s="3"/>
      <c r="L114" s="12">
        <f t="shared" si="8"/>
        <v>0</v>
      </c>
      <c r="M114" s="12">
        <f t="shared" si="9"/>
        <v>0</v>
      </c>
      <c r="N114" s="12">
        <f t="shared" si="10"/>
        <v>0</v>
      </c>
      <c r="O114" s="3"/>
    </row>
    <row r="115" spans="1:15" ht="49.5" customHeight="1">
      <c r="A115" s="38"/>
      <c r="B115" s="2" t="s">
        <v>71</v>
      </c>
      <c r="C115" s="2">
        <v>41030000</v>
      </c>
      <c r="D115" s="5">
        <f>D117+D118+D120+D121+D124+D125+D116+D119+D122+D123+D126</f>
        <v>71927200</v>
      </c>
      <c r="E115" s="5">
        <f>E117+E118+E120+E121+E124+E125+E116+E119+E122+E123+E126</f>
        <v>53651800</v>
      </c>
      <c r="F115" s="5">
        <f>F117+F118+F120+F121+F124+F125+F116+F119+F122+F123+F126</f>
        <v>53651800</v>
      </c>
      <c r="G115" s="3">
        <f aca="true" t="shared" si="17" ref="G115:G130">F115/E115*100</f>
        <v>100</v>
      </c>
      <c r="H115" s="5">
        <f>H117+H118+H120+H121+H116+H122+H124+H125</f>
        <v>0</v>
      </c>
      <c r="I115" s="5">
        <f>I117+I118+I120+I121+I116+I122+I124+I125</f>
        <v>0</v>
      </c>
      <c r="J115" s="5">
        <f>J117+J118+J120+J121+J116+J122+J124+J125</f>
        <v>0</v>
      </c>
      <c r="K115" s="3" t="e">
        <f>(J115/I115)*100</f>
        <v>#DIV/0!</v>
      </c>
      <c r="L115" s="12">
        <f t="shared" si="8"/>
        <v>71927200</v>
      </c>
      <c r="M115" s="12">
        <f t="shared" si="9"/>
        <v>53651800</v>
      </c>
      <c r="N115" s="12">
        <f t="shared" si="10"/>
        <v>53651800</v>
      </c>
      <c r="O115" s="3">
        <f t="shared" si="11"/>
        <v>100</v>
      </c>
    </row>
    <row r="116" spans="1:15" ht="49.5" customHeight="1">
      <c r="A116" s="38"/>
      <c r="B116" s="2" t="s">
        <v>118</v>
      </c>
      <c r="C116" s="2">
        <v>41033200</v>
      </c>
      <c r="D116" s="5">
        <v>7180500</v>
      </c>
      <c r="E116" s="5">
        <v>4792000</v>
      </c>
      <c r="F116" s="5">
        <v>4792000</v>
      </c>
      <c r="G116" s="3">
        <f t="shared" si="17"/>
        <v>100</v>
      </c>
      <c r="H116" s="5"/>
      <c r="I116" s="5"/>
      <c r="J116" s="5"/>
      <c r="K116" s="3" t="e">
        <f>(J116/I116)*100</f>
        <v>#DIV/0!</v>
      </c>
      <c r="L116" s="12">
        <f t="shared" si="8"/>
        <v>7180500</v>
      </c>
      <c r="M116" s="12">
        <f t="shared" si="9"/>
        <v>4792000</v>
      </c>
      <c r="N116" s="12">
        <f t="shared" si="10"/>
        <v>4792000</v>
      </c>
      <c r="O116" s="3"/>
    </row>
    <row r="117" spans="1:15" ht="37.5">
      <c r="A117" s="38"/>
      <c r="B117" s="37" t="s">
        <v>106</v>
      </c>
      <c r="C117" s="2">
        <v>41033900</v>
      </c>
      <c r="D117" s="5">
        <v>44395600</v>
      </c>
      <c r="E117" s="5">
        <v>34101600</v>
      </c>
      <c r="F117" s="5">
        <v>34101600</v>
      </c>
      <c r="G117" s="3">
        <f t="shared" si="17"/>
        <v>100</v>
      </c>
      <c r="H117" s="5"/>
      <c r="I117" s="5"/>
      <c r="J117" s="5"/>
      <c r="K117" s="3"/>
      <c r="L117" s="12">
        <f t="shared" si="8"/>
        <v>44395600</v>
      </c>
      <c r="M117" s="12">
        <f t="shared" si="9"/>
        <v>34101600</v>
      </c>
      <c r="N117" s="12">
        <f t="shared" si="10"/>
        <v>34101600</v>
      </c>
      <c r="O117" s="3">
        <f t="shared" si="11"/>
        <v>100</v>
      </c>
    </row>
    <row r="118" spans="1:15" ht="37.5">
      <c r="A118" s="38"/>
      <c r="B118" s="37" t="s">
        <v>107</v>
      </c>
      <c r="C118" s="2">
        <v>41034200</v>
      </c>
      <c r="D118" s="5">
        <v>16971100</v>
      </c>
      <c r="E118" s="5">
        <v>12728200</v>
      </c>
      <c r="F118" s="5">
        <v>12728200</v>
      </c>
      <c r="G118" s="3">
        <f t="shared" si="17"/>
        <v>100</v>
      </c>
      <c r="H118" s="5"/>
      <c r="I118" s="5"/>
      <c r="J118" s="5"/>
      <c r="K118" s="3"/>
      <c r="L118" s="12">
        <f t="shared" si="8"/>
        <v>16971100</v>
      </c>
      <c r="M118" s="12">
        <f t="shared" si="9"/>
        <v>12728200</v>
      </c>
      <c r="N118" s="12">
        <f t="shared" si="10"/>
        <v>12728200</v>
      </c>
      <c r="O118" s="3">
        <f t="shared" si="11"/>
        <v>100</v>
      </c>
    </row>
    <row r="119" spans="1:15" ht="131.25" hidden="1">
      <c r="A119" s="38"/>
      <c r="B119" s="37" t="s">
        <v>121</v>
      </c>
      <c r="C119" s="2">
        <v>41034400</v>
      </c>
      <c r="D119" s="5"/>
      <c r="E119" s="5"/>
      <c r="F119" s="5"/>
      <c r="G119" s="3" t="e">
        <f t="shared" si="17"/>
        <v>#DIV/0!</v>
      </c>
      <c r="H119" s="5"/>
      <c r="I119" s="5"/>
      <c r="J119" s="5"/>
      <c r="K119" s="3"/>
      <c r="L119" s="12">
        <f t="shared" si="8"/>
        <v>0</v>
      </c>
      <c r="M119" s="12">
        <f t="shared" si="9"/>
        <v>0</v>
      </c>
      <c r="N119" s="12">
        <f t="shared" si="10"/>
        <v>0</v>
      </c>
      <c r="O119" s="3" t="e">
        <f t="shared" si="11"/>
        <v>#DIV/0!</v>
      </c>
    </row>
    <row r="120" spans="1:15" ht="56.25" hidden="1">
      <c r="A120" s="38"/>
      <c r="B120" s="37" t="s">
        <v>108</v>
      </c>
      <c r="C120" s="2">
        <v>41034500</v>
      </c>
      <c r="D120" s="5"/>
      <c r="E120" s="5"/>
      <c r="F120" s="5"/>
      <c r="G120" s="3" t="e">
        <f t="shared" si="17"/>
        <v>#DIV/0!</v>
      </c>
      <c r="H120" s="5"/>
      <c r="I120" s="5"/>
      <c r="J120" s="5"/>
      <c r="K120" s="3" t="e">
        <f>(J120/I120)*100</f>
        <v>#DIV/0!</v>
      </c>
      <c r="L120" s="12">
        <f t="shared" si="8"/>
        <v>0</v>
      </c>
      <c r="M120" s="12">
        <f t="shared" si="9"/>
        <v>0</v>
      </c>
      <c r="N120" s="12">
        <f t="shared" si="10"/>
        <v>0</v>
      </c>
      <c r="O120" s="3" t="e">
        <f t="shared" si="11"/>
        <v>#DIV/0!</v>
      </c>
    </row>
    <row r="121" spans="1:15" ht="49.5" customHeight="1" hidden="1">
      <c r="A121" s="38"/>
      <c r="B121" s="2" t="s">
        <v>72</v>
      </c>
      <c r="C121" s="2">
        <v>41035000</v>
      </c>
      <c r="D121" s="5"/>
      <c r="E121" s="5"/>
      <c r="F121" s="5"/>
      <c r="G121" s="3" t="e">
        <f t="shared" si="17"/>
        <v>#DIV/0!</v>
      </c>
      <c r="H121" s="5"/>
      <c r="I121" s="5"/>
      <c r="J121" s="5"/>
      <c r="K121" s="3" t="e">
        <f>(J121/I121)*100</f>
        <v>#DIV/0!</v>
      </c>
      <c r="L121" s="12">
        <f t="shared" si="8"/>
        <v>0</v>
      </c>
      <c r="M121" s="12">
        <f t="shared" si="9"/>
        <v>0</v>
      </c>
      <c r="N121" s="12">
        <f t="shared" si="10"/>
        <v>0</v>
      </c>
      <c r="O121" s="3" t="e">
        <f t="shared" si="11"/>
        <v>#DIV/0!</v>
      </c>
    </row>
    <row r="122" spans="1:15" ht="75" hidden="1">
      <c r="A122" s="38"/>
      <c r="B122" s="37" t="s">
        <v>116</v>
      </c>
      <c r="C122" s="2">
        <v>41035200</v>
      </c>
      <c r="D122" s="5"/>
      <c r="E122" s="5"/>
      <c r="F122" s="5"/>
      <c r="G122" s="3" t="e">
        <f t="shared" si="17"/>
        <v>#DIV/0!</v>
      </c>
      <c r="H122" s="5"/>
      <c r="I122" s="5"/>
      <c r="J122" s="5"/>
      <c r="K122" s="3" t="e">
        <f>(J122/I122)*100</f>
        <v>#DIV/0!</v>
      </c>
      <c r="L122" s="12">
        <f t="shared" si="8"/>
        <v>0</v>
      </c>
      <c r="M122" s="12">
        <f t="shared" si="9"/>
        <v>0</v>
      </c>
      <c r="N122" s="12">
        <f t="shared" si="10"/>
        <v>0</v>
      </c>
      <c r="O122" s="3" t="e">
        <f t="shared" si="11"/>
        <v>#DIV/0!</v>
      </c>
    </row>
    <row r="123" spans="1:15" ht="75" hidden="1">
      <c r="A123" s="38"/>
      <c r="B123" s="37" t="s">
        <v>122</v>
      </c>
      <c r="C123" s="2">
        <v>41035300</v>
      </c>
      <c r="D123" s="5"/>
      <c r="E123" s="5"/>
      <c r="F123" s="5"/>
      <c r="G123" s="3" t="e">
        <f t="shared" si="17"/>
        <v>#DIV/0!</v>
      </c>
      <c r="H123" s="5"/>
      <c r="I123" s="5"/>
      <c r="J123" s="5"/>
      <c r="K123" s="3"/>
      <c r="L123" s="12">
        <f t="shared" si="8"/>
        <v>0</v>
      </c>
      <c r="M123" s="12">
        <f t="shared" si="9"/>
        <v>0</v>
      </c>
      <c r="N123" s="12">
        <f t="shared" si="10"/>
        <v>0</v>
      </c>
      <c r="O123" s="3" t="e">
        <f t="shared" si="11"/>
        <v>#DIV/0!</v>
      </c>
    </row>
    <row r="124" spans="1:15" ht="56.25" hidden="1">
      <c r="A124" s="38"/>
      <c r="B124" s="37" t="s">
        <v>109</v>
      </c>
      <c r="C124" s="2">
        <v>41035400</v>
      </c>
      <c r="D124" s="5"/>
      <c r="E124" s="5"/>
      <c r="F124" s="5"/>
      <c r="G124" s="3" t="e">
        <f t="shared" si="17"/>
        <v>#DIV/0!</v>
      </c>
      <c r="H124" s="5"/>
      <c r="I124" s="5"/>
      <c r="J124" s="5"/>
      <c r="K124" s="3"/>
      <c r="L124" s="12">
        <f t="shared" si="8"/>
        <v>0</v>
      </c>
      <c r="M124" s="12">
        <f t="shared" si="9"/>
        <v>0</v>
      </c>
      <c r="N124" s="12">
        <f t="shared" si="10"/>
        <v>0</v>
      </c>
      <c r="O124" s="3" t="e">
        <f t="shared" si="11"/>
        <v>#DIV/0!</v>
      </c>
    </row>
    <row r="125" spans="1:15" ht="61.5" customHeight="1" hidden="1">
      <c r="A125" s="38"/>
      <c r="B125" s="2" t="s">
        <v>117</v>
      </c>
      <c r="C125" s="2">
        <v>41033600</v>
      </c>
      <c r="D125" s="5"/>
      <c r="E125" s="5"/>
      <c r="F125" s="5"/>
      <c r="G125" s="3" t="e">
        <f t="shared" si="17"/>
        <v>#DIV/0!</v>
      </c>
      <c r="H125" s="9"/>
      <c r="I125" s="9"/>
      <c r="J125" s="9"/>
      <c r="K125" s="3"/>
      <c r="L125" s="12">
        <f t="shared" si="8"/>
        <v>0</v>
      </c>
      <c r="M125" s="12">
        <f t="shared" si="9"/>
        <v>0</v>
      </c>
      <c r="N125" s="12">
        <f t="shared" si="10"/>
        <v>0</v>
      </c>
      <c r="O125" s="3" t="e">
        <f t="shared" si="11"/>
        <v>#DIV/0!</v>
      </c>
    </row>
    <row r="126" spans="1:15" ht="61.5" customHeight="1">
      <c r="A126" s="38"/>
      <c r="B126" s="2" t="s">
        <v>108</v>
      </c>
      <c r="C126" s="2">
        <v>41034500</v>
      </c>
      <c r="D126" s="5">
        <v>3380000</v>
      </c>
      <c r="E126" s="5">
        <v>2030000</v>
      </c>
      <c r="F126" s="5">
        <v>2030000</v>
      </c>
      <c r="G126" s="3">
        <f t="shared" si="17"/>
        <v>100</v>
      </c>
      <c r="H126" s="9"/>
      <c r="I126" s="9"/>
      <c r="J126" s="9"/>
      <c r="K126" s="3"/>
      <c r="L126" s="12">
        <f t="shared" si="8"/>
        <v>3380000</v>
      </c>
      <c r="M126" s="12">
        <f t="shared" si="9"/>
        <v>2030000</v>
      </c>
      <c r="N126" s="12">
        <f t="shared" si="10"/>
        <v>2030000</v>
      </c>
      <c r="O126" s="3">
        <f t="shared" si="11"/>
        <v>100</v>
      </c>
    </row>
    <row r="127" spans="1:15" ht="61.5" customHeight="1">
      <c r="A127" s="38"/>
      <c r="B127" s="2" t="s">
        <v>132</v>
      </c>
      <c r="C127" s="2">
        <v>41040000</v>
      </c>
      <c r="D127" s="5">
        <f>D128+D129</f>
        <v>6213600</v>
      </c>
      <c r="E127" s="5">
        <f>E128+E129</f>
        <v>6213600</v>
      </c>
      <c r="F127" s="5">
        <f>F128+F129</f>
        <v>6213600</v>
      </c>
      <c r="G127" s="3">
        <f t="shared" si="17"/>
        <v>100</v>
      </c>
      <c r="H127" s="9"/>
      <c r="I127" s="9"/>
      <c r="J127" s="9"/>
      <c r="K127" s="3"/>
      <c r="L127" s="12">
        <f t="shared" si="8"/>
        <v>6213600</v>
      </c>
      <c r="M127" s="12">
        <f t="shared" si="9"/>
        <v>6213600</v>
      </c>
      <c r="N127" s="12">
        <f t="shared" si="10"/>
        <v>6213600</v>
      </c>
      <c r="O127" s="3">
        <f t="shared" si="11"/>
        <v>100</v>
      </c>
    </row>
    <row r="128" spans="1:15" ht="93" customHeight="1">
      <c r="A128" s="38"/>
      <c r="B128" s="2" t="s">
        <v>133</v>
      </c>
      <c r="C128" s="2">
        <v>41040200</v>
      </c>
      <c r="D128" s="5">
        <v>5915600</v>
      </c>
      <c r="E128" s="5">
        <v>5915600</v>
      </c>
      <c r="F128" s="5">
        <v>5915600</v>
      </c>
      <c r="G128" s="3">
        <f t="shared" si="17"/>
        <v>100</v>
      </c>
      <c r="H128" s="9"/>
      <c r="I128" s="9"/>
      <c r="J128" s="9"/>
      <c r="K128" s="3"/>
      <c r="L128" s="12">
        <f t="shared" si="8"/>
        <v>5915600</v>
      </c>
      <c r="M128" s="12">
        <f t="shared" si="9"/>
        <v>5915600</v>
      </c>
      <c r="N128" s="12">
        <f t="shared" si="10"/>
        <v>5915600</v>
      </c>
      <c r="O128" s="3">
        <f t="shared" si="11"/>
        <v>100</v>
      </c>
    </row>
    <row r="129" spans="1:15" ht="21.75" customHeight="1">
      <c r="A129" s="38"/>
      <c r="B129" s="2" t="s">
        <v>138</v>
      </c>
      <c r="C129" s="2">
        <v>41040400</v>
      </c>
      <c r="D129" s="5">
        <v>298000</v>
      </c>
      <c r="E129" s="5">
        <v>298000</v>
      </c>
      <c r="F129" s="5">
        <v>298000</v>
      </c>
      <c r="G129" s="3">
        <f t="shared" si="17"/>
        <v>100</v>
      </c>
      <c r="H129" s="9"/>
      <c r="I129" s="9"/>
      <c r="J129" s="9"/>
      <c r="K129" s="3"/>
      <c r="L129" s="12">
        <f t="shared" si="8"/>
        <v>298000</v>
      </c>
      <c r="M129" s="12">
        <f t="shared" si="9"/>
        <v>298000</v>
      </c>
      <c r="N129" s="12">
        <f t="shared" si="10"/>
        <v>298000</v>
      </c>
      <c r="O129" s="3">
        <f t="shared" si="11"/>
        <v>100</v>
      </c>
    </row>
    <row r="130" spans="1:15" ht="37.5">
      <c r="A130" s="38"/>
      <c r="B130" s="2" t="s">
        <v>128</v>
      </c>
      <c r="C130" s="2">
        <v>41050000</v>
      </c>
      <c r="D130" s="5">
        <f>D135+D133+D132+D131+D134+D136+D137</f>
        <v>7548872.49</v>
      </c>
      <c r="E130" s="5">
        <f>E135+E133+E132+E131+E134+E136+E137</f>
        <v>6704157.49</v>
      </c>
      <c r="F130" s="5">
        <f>F135+F133+F132+F131+F134+F136+F137</f>
        <v>6681806.8100000005</v>
      </c>
      <c r="G130" s="3">
        <f t="shared" si="17"/>
        <v>99.66661463378004</v>
      </c>
      <c r="H130" s="9"/>
      <c r="I130" s="9"/>
      <c r="J130" s="9"/>
      <c r="K130" s="3"/>
      <c r="L130" s="12">
        <f t="shared" si="8"/>
        <v>7548872.49</v>
      </c>
      <c r="M130" s="12">
        <f t="shared" si="9"/>
        <v>6704157.49</v>
      </c>
      <c r="N130" s="12">
        <f t="shared" si="10"/>
        <v>6681806.8100000005</v>
      </c>
      <c r="O130" s="3">
        <f t="shared" si="11"/>
        <v>99.66661463378004</v>
      </c>
    </row>
    <row r="131" spans="1:15" ht="56.25">
      <c r="A131" s="38"/>
      <c r="B131" s="2" t="s">
        <v>134</v>
      </c>
      <c r="C131" s="2">
        <v>41051000</v>
      </c>
      <c r="D131" s="5">
        <v>743000</v>
      </c>
      <c r="E131" s="5">
        <v>570700</v>
      </c>
      <c r="F131" s="5">
        <v>570700</v>
      </c>
      <c r="G131" s="3">
        <f aca="true" t="shared" si="18" ref="G131:G139">F131/E131*100</f>
        <v>100</v>
      </c>
      <c r="H131" s="9"/>
      <c r="I131" s="9"/>
      <c r="J131" s="9"/>
      <c r="K131" s="3"/>
      <c r="L131" s="12">
        <f t="shared" si="8"/>
        <v>743000</v>
      </c>
      <c r="M131" s="12">
        <f t="shared" si="9"/>
        <v>570700</v>
      </c>
      <c r="N131" s="12">
        <f t="shared" si="10"/>
        <v>570700</v>
      </c>
      <c r="O131" s="3">
        <f t="shared" si="11"/>
        <v>100</v>
      </c>
    </row>
    <row r="132" spans="1:15" ht="56.25">
      <c r="A132" s="38"/>
      <c r="B132" s="2" t="s">
        <v>135</v>
      </c>
      <c r="C132" s="2">
        <v>41051100</v>
      </c>
      <c r="D132" s="5">
        <v>3406350</v>
      </c>
      <c r="E132" s="5">
        <v>3406350</v>
      </c>
      <c r="F132" s="5">
        <v>3406350</v>
      </c>
      <c r="G132" s="3">
        <f t="shared" si="18"/>
        <v>100</v>
      </c>
      <c r="H132" s="9"/>
      <c r="I132" s="9"/>
      <c r="J132" s="9"/>
      <c r="K132" s="3"/>
      <c r="L132" s="12">
        <f t="shared" si="8"/>
        <v>3406350</v>
      </c>
      <c r="M132" s="12">
        <f t="shared" si="9"/>
        <v>3406350</v>
      </c>
      <c r="N132" s="12">
        <f t="shared" si="10"/>
        <v>3406350</v>
      </c>
      <c r="O132" s="3">
        <f t="shared" si="11"/>
        <v>100</v>
      </c>
    </row>
    <row r="133" spans="1:15" ht="75">
      <c r="A133" s="38"/>
      <c r="B133" s="2" t="s">
        <v>136</v>
      </c>
      <c r="C133" s="2">
        <v>41051200</v>
      </c>
      <c r="D133" s="5">
        <v>262300</v>
      </c>
      <c r="E133" s="5">
        <v>196900</v>
      </c>
      <c r="F133" s="5">
        <v>196900</v>
      </c>
      <c r="G133" s="3">
        <f t="shared" si="18"/>
        <v>100</v>
      </c>
      <c r="H133" s="9"/>
      <c r="I133" s="9"/>
      <c r="J133" s="9"/>
      <c r="K133" s="3"/>
      <c r="L133" s="12">
        <f t="shared" si="8"/>
        <v>262300</v>
      </c>
      <c r="M133" s="12">
        <f t="shared" si="9"/>
        <v>196900</v>
      </c>
      <c r="N133" s="12">
        <f t="shared" si="10"/>
        <v>196900</v>
      </c>
      <c r="O133" s="3">
        <f t="shared" si="11"/>
        <v>100</v>
      </c>
    </row>
    <row r="134" spans="1:15" ht="93.75">
      <c r="A134" s="38"/>
      <c r="B134" s="2" t="s">
        <v>137</v>
      </c>
      <c r="C134" s="2">
        <v>41051400</v>
      </c>
      <c r="D134" s="5">
        <v>672203</v>
      </c>
      <c r="E134" s="5">
        <v>672203</v>
      </c>
      <c r="F134" s="5">
        <v>672203</v>
      </c>
      <c r="G134" s="3">
        <f t="shared" si="18"/>
        <v>100</v>
      </c>
      <c r="H134" s="9"/>
      <c r="I134" s="9"/>
      <c r="J134" s="9"/>
      <c r="K134" s="3"/>
      <c r="L134" s="12">
        <f t="shared" si="8"/>
        <v>672203</v>
      </c>
      <c r="M134" s="12">
        <f t="shared" si="9"/>
        <v>672203</v>
      </c>
      <c r="N134" s="12">
        <f t="shared" si="10"/>
        <v>672203</v>
      </c>
      <c r="O134" s="3">
        <f t="shared" si="11"/>
        <v>100</v>
      </c>
    </row>
    <row r="135" spans="1:15" ht="18.75">
      <c r="A135" s="38"/>
      <c r="B135" s="2" t="s">
        <v>129</v>
      </c>
      <c r="C135" s="2">
        <v>41053900</v>
      </c>
      <c r="D135" s="5">
        <v>750010.49</v>
      </c>
      <c r="E135" s="5">
        <v>701595.49</v>
      </c>
      <c r="F135" s="5">
        <v>679244.81</v>
      </c>
      <c r="G135" s="3">
        <f t="shared" si="18"/>
        <v>96.81430677383631</v>
      </c>
      <c r="H135" s="9"/>
      <c r="I135" s="9"/>
      <c r="J135" s="9"/>
      <c r="K135" s="3"/>
      <c r="L135" s="12">
        <f t="shared" si="8"/>
        <v>750010.49</v>
      </c>
      <c r="M135" s="12">
        <f t="shared" si="9"/>
        <v>701595.49</v>
      </c>
      <c r="N135" s="12">
        <f t="shared" si="10"/>
        <v>679244.81</v>
      </c>
      <c r="O135" s="3">
        <f t="shared" si="11"/>
        <v>96.81430677383631</v>
      </c>
    </row>
    <row r="136" spans="1:15" ht="75">
      <c r="A136" s="38"/>
      <c r="B136" s="2" t="s">
        <v>144</v>
      </c>
      <c r="C136" s="2">
        <v>41054300</v>
      </c>
      <c r="D136" s="5">
        <v>1049909</v>
      </c>
      <c r="E136" s="5">
        <v>823309</v>
      </c>
      <c r="F136" s="5">
        <v>823309</v>
      </c>
      <c r="G136" s="3">
        <f t="shared" si="18"/>
        <v>100</v>
      </c>
      <c r="H136" s="9"/>
      <c r="I136" s="9"/>
      <c r="J136" s="9"/>
      <c r="K136" s="3"/>
      <c r="L136" s="12">
        <f t="shared" si="8"/>
        <v>1049909</v>
      </c>
      <c r="M136" s="12">
        <f t="shared" si="9"/>
        <v>823309</v>
      </c>
      <c r="N136" s="12">
        <f t="shared" si="10"/>
        <v>823309</v>
      </c>
      <c r="O136" s="3">
        <f t="shared" si="11"/>
        <v>100</v>
      </c>
    </row>
    <row r="137" spans="1:15" ht="75">
      <c r="A137" s="38"/>
      <c r="B137" s="2" t="s">
        <v>145</v>
      </c>
      <c r="C137" s="2">
        <v>41054500</v>
      </c>
      <c r="D137" s="5">
        <v>665100</v>
      </c>
      <c r="E137" s="5">
        <v>333100</v>
      </c>
      <c r="F137" s="5">
        <v>333100</v>
      </c>
      <c r="G137" s="3">
        <f t="shared" si="18"/>
        <v>100</v>
      </c>
      <c r="H137" s="9"/>
      <c r="I137" s="9"/>
      <c r="J137" s="9"/>
      <c r="K137" s="3"/>
      <c r="L137" s="12">
        <f t="shared" si="8"/>
        <v>665100</v>
      </c>
      <c r="M137" s="12">
        <f t="shared" si="9"/>
        <v>333100</v>
      </c>
      <c r="N137" s="12">
        <f t="shared" si="10"/>
        <v>333100</v>
      </c>
      <c r="O137" s="3">
        <f t="shared" si="11"/>
        <v>100</v>
      </c>
    </row>
    <row r="138" spans="1:15" ht="56.25">
      <c r="A138" s="38"/>
      <c r="B138" s="2" t="s">
        <v>146</v>
      </c>
      <c r="C138" s="2">
        <v>42030300</v>
      </c>
      <c r="D138" s="5"/>
      <c r="E138" s="5"/>
      <c r="F138" s="5"/>
      <c r="G138" s="3"/>
      <c r="H138" s="9"/>
      <c r="I138" s="9"/>
      <c r="J138" s="9">
        <v>271018.74</v>
      </c>
      <c r="K138" s="3"/>
      <c r="L138" s="12"/>
      <c r="M138" s="12"/>
      <c r="N138" s="12">
        <f t="shared" si="10"/>
        <v>271018.74</v>
      </c>
      <c r="O138" s="3"/>
    </row>
    <row r="139" spans="1:15" ht="22.5" customHeight="1">
      <c r="A139" s="46"/>
      <c r="B139" s="47" t="s">
        <v>13</v>
      </c>
      <c r="C139" s="20">
        <v>900104</v>
      </c>
      <c r="D139" s="3">
        <f>D11+D65+D109+D100</f>
        <v>180687572.49</v>
      </c>
      <c r="E139" s="3">
        <f>E11+E65+E109+E100</f>
        <v>135756532.49</v>
      </c>
      <c r="F139" s="3">
        <f>F11+F65+F109+F100</f>
        <v>136645058.28</v>
      </c>
      <c r="G139" s="3">
        <f t="shared" si="18"/>
        <v>100.65449947321352</v>
      </c>
      <c r="H139" s="3">
        <f>H11+H65+H109+H100</f>
        <v>6413608.970000001</v>
      </c>
      <c r="I139" s="3">
        <f>I11+I65+I109+I100</f>
        <v>5067206.73</v>
      </c>
      <c r="J139" s="3">
        <f>J11+J65+J109+J100</f>
        <v>5284240.58</v>
      </c>
      <c r="K139" s="3">
        <f>(J139/I139)*100</f>
        <v>104.28310628644905</v>
      </c>
      <c r="L139" s="12">
        <f t="shared" si="8"/>
        <v>187101181.46</v>
      </c>
      <c r="M139" s="12">
        <f t="shared" si="9"/>
        <v>140823739.22</v>
      </c>
      <c r="N139" s="12">
        <f t="shared" si="10"/>
        <v>141929298.86</v>
      </c>
      <c r="O139" s="3">
        <f t="shared" si="11"/>
        <v>100.78506624389007</v>
      </c>
    </row>
    <row r="140" spans="1:15" ht="18.75">
      <c r="A140" s="48"/>
      <c r="B140" s="49"/>
      <c r="C140" s="50"/>
      <c r="D140" s="51"/>
      <c r="E140" s="51"/>
      <c r="F140" s="51"/>
      <c r="G140" s="51">
        <v>0</v>
      </c>
      <c r="H140" s="51"/>
      <c r="I140" s="51"/>
      <c r="J140" s="51"/>
      <c r="K140" s="51"/>
      <c r="L140" s="51"/>
      <c r="M140" s="51"/>
      <c r="N140" s="51"/>
      <c r="O140" s="51"/>
    </row>
    <row r="141" spans="12:14" ht="12.75">
      <c r="L141" s="53"/>
      <c r="M141" s="53"/>
      <c r="N141" s="53"/>
    </row>
    <row r="143" spans="2:7" ht="18.75">
      <c r="B143" s="54"/>
      <c r="G143" s="55"/>
    </row>
    <row r="144" spans="2:6" ht="18.75">
      <c r="B144" s="54"/>
      <c r="F144" s="55"/>
    </row>
    <row r="145" spans="2:6" ht="18.75">
      <c r="B145" s="54"/>
      <c r="C145" s="56"/>
      <c r="D145" s="56"/>
      <c r="F145" s="55"/>
    </row>
  </sheetData>
  <sheetProtection/>
  <mergeCells count="25">
    <mergeCell ref="M4:O4"/>
    <mergeCell ref="A5:A8"/>
    <mergeCell ref="G6:G8"/>
    <mergeCell ref="B5:B8"/>
    <mergeCell ref="N6:N8"/>
    <mergeCell ref="M1:O1"/>
    <mergeCell ref="L5:O5"/>
    <mergeCell ref="L6:M6"/>
    <mergeCell ref="K6:K8"/>
    <mergeCell ref="L7:L8"/>
    <mergeCell ref="H6:I6"/>
    <mergeCell ref="H7:H8"/>
    <mergeCell ref="I7:I8"/>
    <mergeCell ref="M7:M8"/>
    <mergeCell ref="O6:O8"/>
    <mergeCell ref="A1:K1"/>
    <mergeCell ref="D5:G5"/>
    <mergeCell ref="C5:C8"/>
    <mergeCell ref="J6:J8"/>
    <mergeCell ref="D6:E6"/>
    <mergeCell ref="D7:D8"/>
    <mergeCell ref="E7:E8"/>
    <mergeCell ref="F6:F8"/>
    <mergeCell ref="H5:K5"/>
    <mergeCell ref="A3:O3"/>
  </mergeCells>
  <printOptions horizontalCentered="1"/>
  <pageMargins left="0" right="0" top="0.5905511811023623" bottom="0" header="0.1968503937007874" footer="0"/>
  <pageSetup blackAndWhite="1" fitToHeight="0" fitToWidth="1" horizontalDpi="600" verticalDpi="600" orientation="landscape" paperSize="9" scale="50" r:id="rId1"/>
  <headerFooter alignWithMargins="0">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провідний спеціаліст</Manager>
  <Company>ГУДКУ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Місячний звіт місцевих бюджетів</dc:title>
  <dc:subject/>
  <dc:creator>Шита Лілія Григорівна</dc:creator>
  <cp:keywords/>
  <dc:description/>
  <cp:lastModifiedBy>Пользователь</cp:lastModifiedBy>
  <cp:lastPrinted>2019-04-09T13:20:33Z</cp:lastPrinted>
  <dcterms:created xsi:type="dcterms:W3CDTF">1998-01-10T08:04:34Z</dcterms:created>
  <dcterms:modified xsi:type="dcterms:W3CDTF">2019-10-10T12:48:51Z</dcterms:modified>
  <cp:category/>
  <cp:version/>
  <cp:contentType/>
  <cp:contentStatus/>
</cp:coreProperties>
</file>