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'Звед'!$4:$9</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'Звед'!$B$1:$O$140</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<sst xmlns="http://schemas.openxmlformats.org/spreadsheetml/2006/main" count="158" uniqueCount="143">
  <si>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</si>
  <si>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</si>
  <si>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</si>
  <si>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</si>
  <si>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</si>
  <si>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</si>
  <si>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</si>
  <si>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</si>
  <si>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</si>
  <si>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</si>
  <si>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</si>
  <si>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</si>
  <si>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</si>
  <si>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</si>
  <si>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</si>
  <si>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</si>
  <si>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</si>
  <si>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</si>
  <si>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</si>
  <si>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</si>
  <si>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</si>
  <si>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</si>
  <si>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</si>
  <si>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</si>
  <si>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</si>
  <si>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</si>
  <si>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</si>
  <si>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</si>
  <si>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</si>
  <si>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</si>
  <si>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</si>
  <si>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</si>
  <si>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</si>
  <si>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</si>
  <si>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</si>
  <si>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</si>
  <si>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</si>
  <si>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</si>
  <si>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</si>
  <si>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</si>
  <si>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</si>
  <si>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</si>
  <si>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</si>
  <si>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</si>
  <si>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</si>
  <si>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</si>
  <si>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</si>
  <si>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</si>
  <si>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</si>
  <si>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</si>
  <si>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</si>
  <si>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</si>
  <si>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</si>
  <si>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</si>
  <si>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</si>
  <si>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</si>
  <si>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</si>
  <si>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</si>
  <si>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</si>
  <si>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</si>
  <si>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</si>
  <si>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</si>
  <si>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</si>
  <si>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</si>
  <si>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</si>
  <si>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</si>
  <si>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</si>
  <si>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</si>
  <si>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</si>
  <si>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</si>
  <si>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</si>
  <si>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</si>
  <si>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</si>
  <si>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</si>
  <si>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</si>
  <si>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</si>
  <si>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</si>
  <si>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</si>
  <si>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</si>
  <si>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</si>
  <si>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</si>
  <si>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</si>
  <si>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</si>
  <si>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</si>
  <si>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</si>
  <si>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</si>
  <si>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</si>
  <si>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</si>
  <si>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</si>
  <si>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</si>
  <si>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</si>
  <si>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</si>
  <si>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</si>
  <si>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</si>
  <si>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</si>
  <si>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</si>
  <si>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</si>
  <si>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</si>
  <si>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</si>
  <si>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</si>
  <si>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</si>
  <si>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</si>
  <si>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</si>
  <si>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</si>
  <si>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</si>
  <si>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</si>
  <si>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</si>
  <si>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</si>
  <si>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</si>
  <si>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</si>
  <si>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</si>
  <si>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</si>
  <si>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</si>
  <si>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</si>
  <si>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</si>
  <si>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</si>
  <si>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</si>
  <si>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</si>
  <si>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</si>
  <si>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</si>
  <si>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</si>
  <si>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</si>
  <si>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</si>
  <si>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</si>
  <si>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затверджено місцевими радами на 1 квартал з урахуванням змін</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</si>
  <si>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</si>
  <si>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</si>
  <si>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</si>
  <si>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</si>
  <si>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</si>
  <si>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</si>
  <si>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</si>
  <si>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r>
      <t xml:space="preserve">                                                  </t>
    </r>
    <r>
      <rPr>
        <b/>
        <i/>
        <sz val="18"/>
        <rFont val="Times New Roman"/>
        <family val="1"/>
      </rPr>
      <t>Звіт про виконання бюджету Менської ОТГ за 1 квартал 2019 року</t>
    </r>
  </si>
  <si>
    <t>виконано за 1 квартал 2019 року</t>
  </si>
  <si>
    <t>Транспортний податок з фізичних осіб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</si>
  <si>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</si>
  <si>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</si>
  <si>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</si>
  <si>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</si>
  <si>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</si>
  <si>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Додаток №1 до рішення №169 тридцятої сесії сьомого скликання Менської міської ради від 23 квітня 2019 року
"Про виконання бюджету Менської міської об’єднаної територіальної громади за 1 квартал 2019 рік"</t>
  </si>
  <si>
    <t>Міський голова</t>
  </si>
  <si>
    <t>Г.А. Примаков</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</si>
</sst>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78">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3"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3"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3"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3"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3"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3"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3" applyNumberFormat="1" applyFont="1" applyBorder="1" applyAlignment="1" applyProtection="1">
      <alignment horizontal="center" vertical="center" wrapText="1"/>
      <protection/>
    </xf>
    <xf numFmtId="183" fontId="6" fillId="0" borderId="14" xfId="53"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4" fontId="11" fillId="0" borderId="10" xfId="53" applyNumberFormat="1" applyFont="1" applyFill="1" applyBorder="1" applyAlignment="1" applyProtection="1">
      <alignment horizontal="center" vertical="center" wrapText="1"/>
      <protection/>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vertical="center" wrapText="1"/>
      <protection/>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0" fontId="15" fillId="0" borderId="0" xfId="0" applyFont="1" applyFill="1" applyAlignment="1" applyProtection="1">
      <alignment horizontal="center"/>
      <protection/>
    </xf>
    <xf numFmtId="49" fontId="6" fillId="33" borderId="10" xfId="0" applyNumberFormat="1" applyFont="1" applyFill="1" applyBorder="1" applyAlignment="1" applyProtection="1">
      <alignment horizontal="center" vertical="center" wrapText="1"/>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hidden="1"/>
    </xf>
    <xf numFmtId="0" fontId="10" fillId="0" borderId="0" xfId="0" applyFont="1" applyFill="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6" fillId="33" borderId="15" xfId="0" applyNumberFormat="1"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38"/>
  <sheetViews>
    <sheetView showGridLines="0" showZeros="0" tabSelected="1" view="pageBreakPreview" zoomScale="57" zoomScaleNormal="70" zoomScaleSheetLayoutView="57" zoomScalePageLayoutView="0" workbookViewId="0" topLeftCell="B1">
      <pane xSplit="2" ySplit="10" topLeftCell="D128" activePane="bottomRight" state="frozen"/>
      <selection pane="topLeft" activeCell="B1" sqref="B1"/>
      <selection pane="topRight" activeCell="D1" sqref="D1"/>
      <selection pane="bottomLeft" activeCell="B11" sqref="B11"/>
      <selection pane="bottomRight" activeCell="B134" sqref="B134"/>
    </sheetView>
  </sheetViews>
  <sheetFormatPr defaultColWidth="9.00390625" defaultRowHeight="12.75"/>
  <cols>
    <col min="1" max="1" width="8.375" style="2" hidden="1" customWidth="1"/>
    <col min="2" max="2" width="63.25390625" style="2" customWidth="1"/>
    <col min="3" max="3" width="14.25390625" style="6" customWidth="1"/>
    <col min="4" max="4" width="19.00390625" style="6" customWidth="1"/>
    <col min="5" max="5" width="19.125" style="6" customWidth="1"/>
    <col min="6" max="6" width="18.875" style="6" customWidth="1"/>
    <col min="7" max="7" width="13.375" style="6" customWidth="1"/>
    <col min="8" max="8" width="19.00390625" style="6" customWidth="1"/>
    <col min="9" max="9" width="18.75390625" style="6" customWidth="1"/>
    <col min="10" max="10" width="19.00390625" style="6" customWidth="1"/>
    <col min="11" max="11" width="15.25390625" style="6" customWidth="1"/>
    <col min="12" max="12" width="18.875" style="6" customWidth="1"/>
    <col min="13" max="13" width="18.75390625" style="6" customWidth="1"/>
    <col min="14" max="14" width="18.625" style="6" customWidth="1"/>
    <col min="15" max="15" width="14.25390625" style="6" customWidth="1"/>
    <col min="16" max="16384" width="9.125" style="1" customWidth="1"/>
  </cols>
  <sheetData>
    <row r="1" spans="1:15" ht="68.25" customHeight="1">
      <c r="A1" s="66" t="s">
        <v>132</v>
      </c>
      <c r="B1" s="66"/>
      <c r="C1" s="66"/>
      <c r="D1" s="66"/>
      <c r="E1" s="66"/>
      <c r="F1" s="66"/>
      <c r="G1" s="66"/>
      <c r="H1" s="66"/>
      <c r="I1" s="66"/>
      <c r="J1" s="66"/>
      <c r="K1" s="66"/>
      <c r="L1" s="60"/>
      <c r="M1" s="71" t="s">
        <v>140</v>
      </c>
      <c r="N1" s="71"/>
      <c r="O1" s="71"/>
    </row>
    <row r="2" spans="1:15" ht="3" customHeight="1">
      <c r="A2" s="46"/>
      <c r="B2" s="46"/>
      <c r="C2" s="46"/>
      <c r="D2" s="46"/>
      <c r="E2" s="46"/>
      <c r="F2" s="46"/>
      <c r="G2" s="46"/>
      <c r="H2" s="46"/>
      <c r="I2" s="46"/>
      <c r="J2" s="46"/>
      <c r="K2" s="46"/>
      <c r="L2" s="45"/>
      <c r="M2" s="45"/>
      <c r="N2" s="45"/>
      <c r="O2" s="45"/>
    </row>
    <row r="3" spans="1:15" ht="15" customHeight="1">
      <c r="A3" s="73"/>
      <c r="B3" s="73"/>
      <c r="C3" s="73"/>
      <c r="D3" s="73"/>
      <c r="E3" s="73"/>
      <c r="F3" s="73"/>
      <c r="G3" s="73"/>
      <c r="H3" s="73"/>
      <c r="I3" s="73"/>
      <c r="J3" s="73"/>
      <c r="K3" s="73"/>
      <c r="L3" s="73"/>
      <c r="M3" s="73"/>
      <c r="N3" s="73"/>
      <c r="O3" s="73"/>
    </row>
    <row r="4" spans="1:15" ht="21" customHeight="1">
      <c r="A4" s="7"/>
      <c r="B4" s="7"/>
      <c r="C4" s="8"/>
      <c r="D4" s="8"/>
      <c r="E4" s="8"/>
      <c r="F4" s="8"/>
      <c r="G4" s="8"/>
      <c r="H4" s="8"/>
      <c r="I4" s="9"/>
      <c r="J4" s="9"/>
      <c r="K4" s="9"/>
      <c r="L4" s="13"/>
      <c r="M4" s="74" t="s">
        <v>22</v>
      </c>
      <c r="N4" s="74"/>
      <c r="O4" s="74"/>
    </row>
    <row r="5" spans="1:15" ht="18.75" customHeight="1">
      <c r="A5" s="68" t="s">
        <v>17</v>
      </c>
      <c r="B5" s="67" t="s">
        <v>7</v>
      </c>
      <c r="C5" s="68" t="s">
        <v>18</v>
      </c>
      <c r="D5" s="67" t="s">
        <v>14</v>
      </c>
      <c r="E5" s="67"/>
      <c r="F5" s="67"/>
      <c r="G5" s="67"/>
      <c r="H5" s="72" t="s">
        <v>16</v>
      </c>
      <c r="I5" s="72"/>
      <c r="J5" s="72"/>
      <c r="K5" s="72"/>
      <c r="L5" s="72" t="s">
        <v>15</v>
      </c>
      <c r="M5" s="72"/>
      <c r="N5" s="72"/>
      <c r="O5" s="72"/>
    </row>
    <row r="6" spans="1:15" ht="15.75" customHeight="1">
      <c r="A6" s="68"/>
      <c r="B6" s="67"/>
      <c r="C6" s="68"/>
      <c r="D6" s="70" t="s">
        <v>5</v>
      </c>
      <c r="E6" s="70"/>
      <c r="F6" s="63" t="s">
        <v>133</v>
      </c>
      <c r="G6" s="63" t="s">
        <v>1</v>
      </c>
      <c r="H6" s="70" t="s">
        <v>5</v>
      </c>
      <c r="I6" s="70"/>
      <c r="J6" s="63" t="s">
        <v>133</v>
      </c>
      <c r="K6" s="63" t="s">
        <v>20</v>
      </c>
      <c r="L6" s="70" t="s">
        <v>5</v>
      </c>
      <c r="M6" s="70"/>
      <c r="N6" s="63" t="s">
        <v>133</v>
      </c>
      <c r="O6" s="63" t="s">
        <v>21</v>
      </c>
    </row>
    <row r="7" spans="1:15" ht="19.5" customHeight="1">
      <c r="A7" s="68"/>
      <c r="B7" s="67"/>
      <c r="C7" s="68"/>
      <c r="D7" s="61" t="s">
        <v>6</v>
      </c>
      <c r="E7" s="61" t="s">
        <v>124</v>
      </c>
      <c r="F7" s="64"/>
      <c r="G7" s="64"/>
      <c r="H7" s="61" t="s">
        <v>6</v>
      </c>
      <c r="I7" s="61" t="s">
        <v>124</v>
      </c>
      <c r="J7" s="64"/>
      <c r="K7" s="64"/>
      <c r="L7" s="61" t="s">
        <v>6</v>
      </c>
      <c r="M7" s="61" t="s">
        <v>124</v>
      </c>
      <c r="N7" s="64"/>
      <c r="O7" s="64"/>
    </row>
    <row r="8" spans="1:15" ht="34.5" customHeight="1">
      <c r="A8" s="69"/>
      <c r="B8" s="75"/>
      <c r="C8" s="69"/>
      <c r="D8" s="62"/>
      <c r="E8" s="62"/>
      <c r="F8" s="65"/>
      <c r="G8" s="65"/>
      <c r="H8" s="62"/>
      <c r="I8" s="62"/>
      <c r="J8" s="65"/>
      <c r="K8" s="65"/>
      <c r="L8" s="62"/>
      <c r="M8" s="62"/>
      <c r="N8" s="65"/>
      <c r="O8" s="65"/>
    </row>
    <row r="9" spans="1:15" ht="15">
      <c r="A9" s="3" t="s">
        <v>12</v>
      </c>
      <c r="B9" s="3">
        <v>1</v>
      </c>
      <c r="C9" s="4">
        <v>2</v>
      </c>
      <c r="D9" s="4">
        <v>3</v>
      </c>
      <c r="E9" s="4">
        <v>4</v>
      </c>
      <c r="F9" s="4">
        <v>5</v>
      </c>
      <c r="G9" s="4">
        <v>6</v>
      </c>
      <c r="H9" s="5" t="s">
        <v>19</v>
      </c>
      <c r="I9" s="5" t="s">
        <v>8</v>
      </c>
      <c r="J9" s="5" t="s">
        <v>9</v>
      </c>
      <c r="K9" s="5" t="s">
        <v>10</v>
      </c>
      <c r="L9" s="5" t="s">
        <v>11</v>
      </c>
      <c r="M9" s="5" t="s">
        <v>2</v>
      </c>
      <c r="N9" s="5" t="s">
        <v>3</v>
      </c>
      <c r="O9" s="5" t="s">
        <v>4</v>
      </c>
    </row>
    <row r="10" spans="1:15" ht="20.25">
      <c r="A10" s="12"/>
      <c r="B10" s="14" t="s">
        <v>0</v>
      </c>
      <c r="C10" s="23"/>
      <c r="D10" s="24"/>
      <c r="E10" s="24"/>
      <c r="F10" s="24"/>
      <c r="G10" s="39"/>
      <c r="H10" s="24"/>
      <c r="I10" s="24"/>
      <c r="J10" s="24"/>
      <c r="K10" s="24"/>
      <c r="L10" s="24"/>
      <c r="M10" s="24"/>
      <c r="N10" s="24"/>
      <c r="O10" s="24"/>
    </row>
    <row r="11" spans="1:15" s="20" customFormat="1" ht="19.5">
      <c r="A11" s="19"/>
      <c r="B11" s="49" t="s">
        <v>25</v>
      </c>
      <c r="C11" s="49">
        <v>10000000</v>
      </c>
      <c r="D11" s="50">
        <f>D12+D21+D29+D33+D55</f>
        <v>79221500</v>
      </c>
      <c r="E11" s="50">
        <f>E12+E21+E29+E33+E55</f>
        <v>16126725</v>
      </c>
      <c r="F11" s="50">
        <f>F12+F21+F29+F33+F55</f>
        <v>19261549.03</v>
      </c>
      <c r="G11" s="50">
        <f>F11/E11*100</f>
        <v>119.43868969056024</v>
      </c>
      <c r="H11" s="50">
        <f>H12+H21+H29+H33+H55</f>
        <v>106000</v>
      </c>
      <c r="I11" s="50">
        <f>I12+I21+I29+I33+I55</f>
        <v>26500</v>
      </c>
      <c r="J11" s="50">
        <f>J12+J21+J29+J33+J55</f>
        <v>41009.24</v>
      </c>
      <c r="K11" s="50">
        <f>J11/I11*100</f>
        <v>154.75184905660376</v>
      </c>
      <c r="L11" s="50">
        <f>D11+H11</f>
        <v>79327500</v>
      </c>
      <c r="M11" s="50">
        <f>E11+I11</f>
        <v>16153225</v>
      </c>
      <c r="N11" s="50">
        <f>F11+J11</f>
        <v>19302558.27</v>
      </c>
      <c r="O11" s="51">
        <f>(N11/M11)*100</f>
        <v>119.49662231535807</v>
      </c>
    </row>
    <row r="12" spans="1:15" s="26" customFormat="1" ht="41.25" customHeight="1">
      <c r="A12" s="25"/>
      <c r="B12" s="31" t="s">
        <v>26</v>
      </c>
      <c r="C12" s="31">
        <v>11000000</v>
      </c>
      <c r="D12" s="38">
        <f>D13+D19</f>
        <v>46404000</v>
      </c>
      <c r="E12" s="38">
        <f>E13+E19</f>
        <v>8547875</v>
      </c>
      <c r="F12" s="38">
        <f>F13+F19</f>
        <v>10987975.91</v>
      </c>
      <c r="G12" s="36">
        <f>F12/E12*100</f>
        <v>128.546286767179</v>
      </c>
      <c r="H12" s="38">
        <f>H13+H19</f>
        <v>0</v>
      </c>
      <c r="I12" s="38">
        <f>I13+I19</f>
        <v>0</v>
      </c>
      <c r="J12" s="38">
        <f>J13+J19</f>
        <v>0</v>
      </c>
      <c r="K12" s="36"/>
      <c r="L12" s="50">
        <f aca="true" t="shared" si="0" ref="L12:L75">D12+H12</f>
        <v>46404000</v>
      </c>
      <c r="M12" s="50">
        <f aca="true" t="shared" si="1" ref="M12:M75">E12+I12</f>
        <v>8547875</v>
      </c>
      <c r="N12" s="50">
        <f aca="true" t="shared" si="2" ref="N12:N75">F12+J12</f>
        <v>10987975.91</v>
      </c>
      <c r="O12" s="36">
        <f>(N12/M12)*100</f>
        <v>128.546286767179</v>
      </c>
    </row>
    <row r="13" spans="1:15" s="26" customFormat="1" ht="18.75">
      <c r="A13" s="25"/>
      <c r="B13" s="47" t="s">
        <v>90</v>
      </c>
      <c r="C13" s="31">
        <v>11010000</v>
      </c>
      <c r="D13" s="38">
        <f>D14+D15+D16+D17+D18</f>
        <v>46402500</v>
      </c>
      <c r="E13" s="38">
        <f>E14+E15+E16+E17+E18</f>
        <v>8547500</v>
      </c>
      <c r="F13" s="38">
        <f>F14+F15+F16+F17+F18</f>
        <v>10987712.91</v>
      </c>
      <c r="G13" s="36">
        <f aca="true" t="shared" si="3" ref="G13:G75">F13/E13*100</f>
        <v>128.54884948815445</v>
      </c>
      <c r="H13" s="38">
        <f>H14+H15+H16+H17+H18</f>
        <v>0</v>
      </c>
      <c r="I13" s="38">
        <f>I14+I15+I16+I17+I18</f>
        <v>0</v>
      </c>
      <c r="J13" s="38">
        <f>J14+J15+J16+J17+J18</f>
        <v>0</v>
      </c>
      <c r="K13" s="36"/>
      <c r="L13" s="50">
        <f t="shared" si="0"/>
        <v>46402500</v>
      </c>
      <c r="M13" s="50">
        <f t="shared" si="1"/>
        <v>8547500</v>
      </c>
      <c r="N13" s="50">
        <f t="shared" si="2"/>
        <v>10987712.91</v>
      </c>
      <c r="O13" s="36">
        <f aca="true" t="shared" si="4" ref="O13:O76">(N13/M13)*100</f>
        <v>128.54884948815445</v>
      </c>
    </row>
    <row r="14" spans="1:15" s="26" customFormat="1" ht="56.25">
      <c r="A14" s="25"/>
      <c r="B14" s="47" t="s">
        <v>91</v>
      </c>
      <c r="C14" s="31">
        <v>11010100</v>
      </c>
      <c r="D14" s="38">
        <v>38300000</v>
      </c>
      <c r="E14" s="38">
        <v>7450000</v>
      </c>
      <c r="F14" s="38">
        <v>8015088.08</v>
      </c>
      <c r="G14" s="36">
        <f t="shared" si="3"/>
        <v>107.58507489932887</v>
      </c>
      <c r="H14" s="40"/>
      <c r="I14" s="40"/>
      <c r="J14" s="40"/>
      <c r="K14" s="36"/>
      <c r="L14" s="50">
        <f t="shared" si="0"/>
        <v>38300000</v>
      </c>
      <c r="M14" s="50">
        <f t="shared" si="1"/>
        <v>7450000</v>
      </c>
      <c r="N14" s="50">
        <f t="shared" si="2"/>
        <v>8015088.08</v>
      </c>
      <c r="O14" s="36">
        <f t="shared" si="4"/>
        <v>107.58507489932887</v>
      </c>
    </row>
    <row r="15" spans="1:15" s="26" customFormat="1" ht="93.75">
      <c r="A15" s="25"/>
      <c r="B15" s="47" t="s">
        <v>92</v>
      </c>
      <c r="C15" s="31">
        <v>11010200</v>
      </c>
      <c r="D15" s="38">
        <v>3400000</v>
      </c>
      <c r="E15" s="38">
        <v>720000</v>
      </c>
      <c r="F15" s="38">
        <v>952442.37</v>
      </c>
      <c r="G15" s="36">
        <f t="shared" si="3"/>
        <v>132.28366250000002</v>
      </c>
      <c r="H15" s="40"/>
      <c r="I15" s="40"/>
      <c r="J15" s="40"/>
      <c r="K15" s="36"/>
      <c r="L15" s="50">
        <f t="shared" si="0"/>
        <v>3400000</v>
      </c>
      <c r="M15" s="50">
        <f t="shared" si="1"/>
        <v>720000</v>
      </c>
      <c r="N15" s="50">
        <f t="shared" si="2"/>
        <v>952442.37</v>
      </c>
      <c r="O15" s="36">
        <f t="shared" si="4"/>
        <v>132.28366250000002</v>
      </c>
    </row>
    <row r="16" spans="1:15" s="26" customFormat="1" ht="56.25">
      <c r="A16" s="25"/>
      <c r="B16" s="47" t="s">
        <v>93</v>
      </c>
      <c r="C16" s="31">
        <v>11010400</v>
      </c>
      <c r="D16" s="38">
        <v>4200000</v>
      </c>
      <c r="E16" s="38">
        <v>180000</v>
      </c>
      <c r="F16" s="38">
        <v>1765377.47</v>
      </c>
      <c r="G16" s="36">
        <f t="shared" si="3"/>
        <v>980.7652611111112</v>
      </c>
      <c r="H16" s="40"/>
      <c r="I16" s="40"/>
      <c r="J16" s="40"/>
      <c r="K16" s="36"/>
      <c r="L16" s="50">
        <f t="shared" si="0"/>
        <v>4200000</v>
      </c>
      <c r="M16" s="50">
        <f t="shared" si="1"/>
        <v>180000</v>
      </c>
      <c r="N16" s="50">
        <f t="shared" si="2"/>
        <v>1765377.47</v>
      </c>
      <c r="O16" s="36">
        <f t="shared" si="4"/>
        <v>980.7652611111112</v>
      </c>
    </row>
    <row r="17" spans="1:15" s="26" customFormat="1" ht="56.25">
      <c r="A17" s="25"/>
      <c r="B17" s="47" t="s">
        <v>94</v>
      </c>
      <c r="C17" s="31">
        <v>11010500</v>
      </c>
      <c r="D17" s="38">
        <v>500000</v>
      </c>
      <c r="E17" s="38">
        <v>195000</v>
      </c>
      <c r="F17" s="38">
        <v>254804.99</v>
      </c>
      <c r="G17" s="36">
        <f t="shared" si="3"/>
        <v>130.66922564102563</v>
      </c>
      <c r="H17" s="40"/>
      <c r="I17" s="40"/>
      <c r="J17" s="40"/>
      <c r="K17" s="36"/>
      <c r="L17" s="50">
        <f t="shared" si="0"/>
        <v>500000</v>
      </c>
      <c r="M17" s="50">
        <f t="shared" si="1"/>
        <v>195000</v>
      </c>
      <c r="N17" s="50">
        <f t="shared" si="2"/>
        <v>254804.99</v>
      </c>
      <c r="O17" s="36">
        <f t="shared" si="4"/>
        <v>130.66922564102563</v>
      </c>
    </row>
    <row r="18" spans="1:15" s="26" customFormat="1" ht="93.75">
      <c r="A18" s="25"/>
      <c r="B18" s="47" t="s">
        <v>95</v>
      </c>
      <c r="C18" s="31">
        <v>11010900</v>
      </c>
      <c r="D18" s="38">
        <v>2500</v>
      </c>
      <c r="E18" s="38">
        <v>2500</v>
      </c>
      <c r="F18" s="38"/>
      <c r="G18" s="36">
        <f t="shared" si="3"/>
        <v>0</v>
      </c>
      <c r="H18" s="40"/>
      <c r="I18" s="40"/>
      <c r="J18" s="40"/>
      <c r="K18" s="36"/>
      <c r="L18" s="50">
        <f t="shared" si="0"/>
        <v>2500</v>
      </c>
      <c r="M18" s="50">
        <f t="shared" si="1"/>
        <v>2500</v>
      </c>
      <c r="N18" s="50">
        <f t="shared" si="2"/>
        <v>0</v>
      </c>
      <c r="O18" s="36">
        <f t="shared" si="4"/>
        <v>0</v>
      </c>
    </row>
    <row r="19" spans="1:15" ht="18.75">
      <c r="A19" s="10"/>
      <c r="B19" s="31" t="s">
        <v>27</v>
      </c>
      <c r="C19" s="31">
        <v>11020000</v>
      </c>
      <c r="D19" s="38">
        <f>D20</f>
        <v>1500</v>
      </c>
      <c r="E19" s="38">
        <f>E20</f>
        <v>375</v>
      </c>
      <c r="F19" s="38">
        <f>F20</f>
        <v>263</v>
      </c>
      <c r="G19" s="36">
        <f t="shared" si="3"/>
        <v>70.13333333333334</v>
      </c>
      <c r="H19" s="36"/>
      <c r="I19" s="36"/>
      <c r="J19" s="36"/>
      <c r="K19" s="36"/>
      <c r="L19" s="50">
        <f t="shared" si="0"/>
        <v>1500</v>
      </c>
      <c r="M19" s="50">
        <f t="shared" si="1"/>
        <v>375</v>
      </c>
      <c r="N19" s="50">
        <f t="shared" si="2"/>
        <v>263</v>
      </c>
      <c r="O19" s="36">
        <f t="shared" si="4"/>
        <v>70.13333333333334</v>
      </c>
    </row>
    <row r="20" spans="1:15" s="26" customFormat="1" ht="37.5">
      <c r="A20" s="25"/>
      <c r="B20" s="31" t="s">
        <v>28</v>
      </c>
      <c r="C20" s="31">
        <v>11020200</v>
      </c>
      <c r="D20" s="38">
        <v>1500</v>
      </c>
      <c r="E20" s="38">
        <v>375</v>
      </c>
      <c r="F20" s="38">
        <v>263</v>
      </c>
      <c r="G20" s="36">
        <f t="shared" si="3"/>
        <v>70.13333333333334</v>
      </c>
      <c r="H20" s="40"/>
      <c r="I20" s="40"/>
      <c r="J20" s="40"/>
      <c r="K20" s="36"/>
      <c r="L20" s="50">
        <f t="shared" si="0"/>
        <v>1500</v>
      </c>
      <c r="M20" s="50">
        <f t="shared" si="1"/>
        <v>375</v>
      </c>
      <c r="N20" s="50">
        <f t="shared" si="2"/>
        <v>263</v>
      </c>
      <c r="O20" s="36">
        <f t="shared" si="4"/>
        <v>70.13333333333334</v>
      </c>
    </row>
    <row r="21" spans="1:15" ht="39" customHeight="1">
      <c r="A21" s="10"/>
      <c r="B21" s="31" t="s">
        <v>23</v>
      </c>
      <c r="C21" s="31">
        <v>13000000</v>
      </c>
      <c r="D21" s="38">
        <f>D25+D27</f>
        <v>46300</v>
      </c>
      <c r="E21" s="38">
        <f>E25+E27</f>
        <v>12550</v>
      </c>
      <c r="F21" s="38">
        <f>F25+F27</f>
        <v>61343.399999999994</v>
      </c>
      <c r="G21" s="38">
        <f>G25+G27</f>
        <v>2441.4419145299144</v>
      </c>
      <c r="H21" s="38"/>
      <c r="I21" s="38"/>
      <c r="J21" s="38"/>
      <c r="K21" s="36"/>
      <c r="L21" s="50">
        <f t="shared" si="0"/>
        <v>46300</v>
      </c>
      <c r="M21" s="50">
        <f t="shared" si="1"/>
        <v>12550</v>
      </c>
      <c r="N21" s="50">
        <f t="shared" si="2"/>
        <v>61343.399999999994</v>
      </c>
      <c r="O21" s="36">
        <f t="shared" si="4"/>
        <v>488.7920318725099</v>
      </c>
    </row>
    <row r="22" spans="1:15" ht="24.75" customHeight="1" hidden="1">
      <c r="A22" s="30"/>
      <c r="B22" s="31" t="s">
        <v>29</v>
      </c>
      <c r="C22" s="31">
        <v>13010000</v>
      </c>
      <c r="D22" s="38"/>
      <c r="E22" s="38"/>
      <c r="F22" s="38"/>
      <c r="G22" s="36" t="e">
        <f t="shared" si="3"/>
        <v>#DIV/0!</v>
      </c>
      <c r="H22" s="38"/>
      <c r="I22" s="38"/>
      <c r="J22" s="38"/>
      <c r="K22" s="36"/>
      <c r="L22" s="50">
        <f t="shared" si="0"/>
        <v>0</v>
      </c>
      <c r="M22" s="50">
        <f t="shared" si="1"/>
        <v>0</v>
      </c>
      <c r="N22" s="50">
        <f t="shared" si="2"/>
        <v>0</v>
      </c>
      <c r="O22" s="36" t="e">
        <f t="shared" si="4"/>
        <v>#DIV/0!</v>
      </c>
    </row>
    <row r="23" spans="1:15" ht="19.5" customHeight="1" hidden="1">
      <c r="A23" s="30"/>
      <c r="B23" s="31" t="s">
        <v>30</v>
      </c>
      <c r="C23" s="31">
        <v>13010200</v>
      </c>
      <c r="D23" s="38"/>
      <c r="E23" s="38"/>
      <c r="F23" s="38"/>
      <c r="G23" s="36" t="e">
        <f t="shared" si="3"/>
        <v>#DIV/0!</v>
      </c>
      <c r="H23" s="38"/>
      <c r="I23" s="38"/>
      <c r="J23" s="38"/>
      <c r="K23" s="36"/>
      <c r="L23" s="50">
        <f t="shared" si="0"/>
        <v>0</v>
      </c>
      <c r="M23" s="50">
        <f t="shared" si="1"/>
        <v>0</v>
      </c>
      <c r="N23" s="50">
        <f t="shared" si="2"/>
        <v>0</v>
      </c>
      <c r="O23" s="36" t="e">
        <f t="shared" si="4"/>
        <v>#DIV/0!</v>
      </c>
    </row>
    <row r="24" spans="1:15" ht="32.25" customHeight="1" hidden="1">
      <c r="A24" s="30"/>
      <c r="B24" s="31" t="s">
        <v>31</v>
      </c>
      <c r="C24" s="31">
        <v>14000000</v>
      </c>
      <c r="D24" s="38"/>
      <c r="E24" s="38"/>
      <c r="F24" s="38"/>
      <c r="G24" s="36" t="e">
        <f t="shared" si="3"/>
        <v>#DIV/0!</v>
      </c>
      <c r="H24" s="38"/>
      <c r="I24" s="38"/>
      <c r="J24" s="38"/>
      <c r="K24" s="36"/>
      <c r="L24" s="50">
        <f t="shared" si="0"/>
        <v>0</v>
      </c>
      <c r="M24" s="50">
        <f t="shared" si="1"/>
        <v>0</v>
      </c>
      <c r="N24" s="50">
        <f t="shared" si="2"/>
        <v>0</v>
      </c>
      <c r="O24" s="36" t="e">
        <f t="shared" si="4"/>
        <v>#DIV/0!</v>
      </c>
    </row>
    <row r="25" spans="1:15" ht="32.25" customHeight="1">
      <c r="A25" s="30"/>
      <c r="B25" s="31" t="s">
        <v>29</v>
      </c>
      <c r="C25" s="31">
        <v>13010000</v>
      </c>
      <c r="D25" s="38">
        <f>D26</f>
        <v>45000</v>
      </c>
      <c r="E25" s="38">
        <f>E26</f>
        <v>11250</v>
      </c>
      <c r="F25" s="38">
        <f>F26</f>
        <v>33472.6</v>
      </c>
      <c r="G25" s="36">
        <f t="shared" si="3"/>
        <v>297.5342222222222</v>
      </c>
      <c r="H25" s="38"/>
      <c r="I25" s="38"/>
      <c r="J25" s="38"/>
      <c r="K25" s="36"/>
      <c r="L25" s="50">
        <f t="shared" si="0"/>
        <v>45000</v>
      </c>
      <c r="M25" s="50">
        <f t="shared" si="1"/>
        <v>11250</v>
      </c>
      <c r="N25" s="50">
        <f t="shared" si="2"/>
        <v>33472.6</v>
      </c>
      <c r="O25" s="36">
        <f t="shared" si="4"/>
        <v>297.5342222222222</v>
      </c>
    </row>
    <row r="26" spans="1:15" ht="32.25" customHeight="1">
      <c r="A26" s="30"/>
      <c r="B26" s="31" t="s">
        <v>30</v>
      </c>
      <c r="C26" s="31">
        <v>13010200</v>
      </c>
      <c r="D26" s="38">
        <v>45000</v>
      </c>
      <c r="E26" s="38">
        <v>11250</v>
      </c>
      <c r="F26" s="38">
        <v>33472.6</v>
      </c>
      <c r="G26" s="36">
        <f t="shared" si="3"/>
        <v>297.5342222222222</v>
      </c>
      <c r="H26" s="38"/>
      <c r="I26" s="38"/>
      <c r="J26" s="38"/>
      <c r="K26" s="36"/>
      <c r="L26" s="50">
        <f t="shared" si="0"/>
        <v>45000</v>
      </c>
      <c r="M26" s="50">
        <f t="shared" si="1"/>
        <v>11250</v>
      </c>
      <c r="N26" s="50">
        <f t="shared" si="2"/>
        <v>33472.6</v>
      </c>
      <c r="O26" s="36">
        <f t="shared" si="4"/>
        <v>297.5342222222222</v>
      </c>
    </row>
    <row r="27" spans="1:15" ht="32.25" customHeight="1">
      <c r="A27" s="30"/>
      <c r="B27" s="31" t="s">
        <v>125</v>
      </c>
      <c r="C27" s="31">
        <v>13030000</v>
      </c>
      <c r="D27" s="38">
        <f>D28</f>
        <v>1300</v>
      </c>
      <c r="E27" s="38">
        <f>E28</f>
        <v>1300</v>
      </c>
      <c r="F27" s="38">
        <f>F28</f>
        <v>27870.8</v>
      </c>
      <c r="G27" s="36">
        <f t="shared" si="3"/>
        <v>2143.9076923076923</v>
      </c>
      <c r="H27" s="38"/>
      <c r="I27" s="38"/>
      <c r="J27" s="38"/>
      <c r="K27" s="36"/>
      <c r="L27" s="50">
        <f t="shared" si="0"/>
        <v>1300</v>
      </c>
      <c r="M27" s="50">
        <f t="shared" si="1"/>
        <v>1300</v>
      </c>
      <c r="N27" s="50">
        <f t="shared" si="2"/>
        <v>27870.8</v>
      </c>
      <c r="O27" s="36">
        <f t="shared" si="4"/>
        <v>2143.9076923076923</v>
      </c>
    </row>
    <row r="28" spans="1:15" ht="32.25" customHeight="1">
      <c r="A28" s="30"/>
      <c r="B28" s="31" t="s">
        <v>126</v>
      </c>
      <c r="C28" s="31">
        <v>13030200</v>
      </c>
      <c r="D28" s="38">
        <v>1300</v>
      </c>
      <c r="E28" s="38">
        <v>1300</v>
      </c>
      <c r="F28" s="38">
        <v>27870.8</v>
      </c>
      <c r="G28" s="36">
        <f t="shared" si="3"/>
        <v>2143.9076923076923</v>
      </c>
      <c r="H28" s="38"/>
      <c r="I28" s="38"/>
      <c r="J28" s="38"/>
      <c r="K28" s="36"/>
      <c r="L28" s="50">
        <f t="shared" si="0"/>
        <v>1300</v>
      </c>
      <c r="M28" s="50">
        <f t="shared" si="1"/>
        <v>1300</v>
      </c>
      <c r="N28" s="50">
        <f t="shared" si="2"/>
        <v>27870.8</v>
      </c>
      <c r="O28" s="36">
        <f t="shared" si="4"/>
        <v>2143.9076923076923</v>
      </c>
    </row>
    <row r="29" spans="1:15" ht="32.25" customHeight="1">
      <c r="A29" s="30"/>
      <c r="B29" s="31" t="s">
        <v>31</v>
      </c>
      <c r="C29" s="31">
        <v>14000000</v>
      </c>
      <c r="D29" s="38">
        <f>D30+D31+D32</f>
        <v>3510000</v>
      </c>
      <c r="E29" s="38">
        <f>E30+E31+E32</f>
        <v>575000</v>
      </c>
      <c r="F29" s="38">
        <f>F30+F31+F32</f>
        <v>346698.18</v>
      </c>
      <c r="G29" s="36">
        <f t="shared" si="3"/>
        <v>60.29533565217391</v>
      </c>
      <c r="H29" s="38">
        <f>H30+H31+H32</f>
        <v>0</v>
      </c>
      <c r="I29" s="38">
        <f>I30+I31+I32</f>
        <v>0</v>
      </c>
      <c r="J29" s="38">
        <f>J30+J31+J32</f>
        <v>0</v>
      </c>
      <c r="K29" s="36"/>
      <c r="L29" s="50">
        <f t="shared" si="0"/>
        <v>3510000</v>
      </c>
      <c r="M29" s="50">
        <f t="shared" si="1"/>
        <v>575000</v>
      </c>
      <c r="N29" s="50">
        <f t="shared" si="2"/>
        <v>346698.18</v>
      </c>
      <c r="O29" s="36">
        <f t="shared" si="4"/>
        <v>60.29533565217391</v>
      </c>
    </row>
    <row r="30" spans="1:15" ht="32.25" customHeight="1">
      <c r="A30" s="30"/>
      <c r="B30" s="31" t="s">
        <v>96</v>
      </c>
      <c r="C30" s="31">
        <v>14021900</v>
      </c>
      <c r="D30" s="38">
        <v>550000</v>
      </c>
      <c r="E30" s="38">
        <v>100000</v>
      </c>
      <c r="F30" s="38">
        <v>0</v>
      </c>
      <c r="G30" s="36">
        <f t="shared" si="3"/>
        <v>0</v>
      </c>
      <c r="H30" s="36"/>
      <c r="I30" s="36"/>
      <c r="J30" s="36"/>
      <c r="K30" s="36"/>
      <c r="L30" s="50">
        <f t="shared" si="0"/>
        <v>550000</v>
      </c>
      <c r="M30" s="50">
        <f t="shared" si="1"/>
        <v>100000</v>
      </c>
      <c r="N30" s="50">
        <f t="shared" si="2"/>
        <v>0</v>
      </c>
      <c r="O30" s="36">
        <f t="shared" si="4"/>
        <v>0</v>
      </c>
    </row>
    <row r="31" spans="1:15" ht="32.25" customHeight="1">
      <c r="A31" s="30"/>
      <c r="B31" s="31" t="s">
        <v>97</v>
      </c>
      <c r="C31" s="31">
        <v>14031900</v>
      </c>
      <c r="D31" s="38">
        <v>2050000</v>
      </c>
      <c r="E31" s="38">
        <v>250000</v>
      </c>
      <c r="F31" s="38">
        <v>0</v>
      </c>
      <c r="G31" s="36">
        <f t="shared" si="3"/>
        <v>0</v>
      </c>
      <c r="H31" s="36"/>
      <c r="I31" s="36"/>
      <c r="J31" s="36"/>
      <c r="K31" s="36"/>
      <c r="L31" s="50">
        <f t="shared" si="0"/>
        <v>2050000</v>
      </c>
      <c r="M31" s="50">
        <f t="shared" si="1"/>
        <v>250000</v>
      </c>
      <c r="N31" s="50">
        <f t="shared" si="2"/>
        <v>0</v>
      </c>
      <c r="O31" s="36">
        <f t="shared" si="4"/>
        <v>0</v>
      </c>
    </row>
    <row r="32" spans="1:15" s="26" customFormat="1" ht="67.5" customHeight="1">
      <c r="A32" s="27"/>
      <c r="B32" s="31" t="s">
        <v>32</v>
      </c>
      <c r="C32" s="31">
        <v>14040000</v>
      </c>
      <c r="D32" s="38">
        <v>910000</v>
      </c>
      <c r="E32" s="38">
        <v>225000</v>
      </c>
      <c r="F32" s="38">
        <v>346698.18</v>
      </c>
      <c r="G32" s="36">
        <f t="shared" si="3"/>
        <v>154.08808</v>
      </c>
      <c r="H32" s="40"/>
      <c r="I32" s="40"/>
      <c r="J32" s="40"/>
      <c r="K32" s="36"/>
      <c r="L32" s="50">
        <f t="shared" si="0"/>
        <v>910000</v>
      </c>
      <c r="M32" s="50">
        <f t="shared" si="1"/>
        <v>225000</v>
      </c>
      <c r="N32" s="50">
        <f t="shared" si="2"/>
        <v>346698.18</v>
      </c>
      <c r="O32" s="36">
        <f t="shared" si="4"/>
        <v>154.08808</v>
      </c>
    </row>
    <row r="33" spans="1:15" s="26" customFormat="1" ht="34.5" customHeight="1">
      <c r="A33" s="27"/>
      <c r="B33" s="49" t="s">
        <v>33</v>
      </c>
      <c r="C33" s="49">
        <v>18000000</v>
      </c>
      <c r="D33" s="50">
        <f>D34+D44+D50+D48</f>
        <v>29261200</v>
      </c>
      <c r="E33" s="50">
        <f>E34+E44+E50+E48</f>
        <v>6991300</v>
      </c>
      <c r="F33" s="50">
        <f>F34+F44+F50+F48</f>
        <v>7865531.539999999</v>
      </c>
      <c r="G33" s="51">
        <f t="shared" si="3"/>
        <v>112.5045633859225</v>
      </c>
      <c r="H33" s="50">
        <f>H34+H44+H50+H48</f>
        <v>0</v>
      </c>
      <c r="I33" s="50">
        <f>I34+I44+I50+I48</f>
        <v>0</v>
      </c>
      <c r="J33" s="50">
        <f>J34+J44+J50+J48</f>
        <v>0</v>
      </c>
      <c r="K33" s="51"/>
      <c r="L33" s="50">
        <f t="shared" si="0"/>
        <v>29261200</v>
      </c>
      <c r="M33" s="50">
        <f t="shared" si="1"/>
        <v>6991300</v>
      </c>
      <c r="N33" s="50">
        <f t="shared" si="2"/>
        <v>7865531.539999999</v>
      </c>
      <c r="O33" s="51">
        <f t="shared" si="4"/>
        <v>112.5045633859225</v>
      </c>
    </row>
    <row r="34" spans="1:15" s="26" customFormat="1" ht="18.75">
      <c r="A34" s="25"/>
      <c r="B34" s="31" t="s">
        <v>34</v>
      </c>
      <c r="C34" s="31">
        <v>18010000</v>
      </c>
      <c r="D34" s="38">
        <f>D35+D36+D37+D38+D39+D40+D41+D42+D43</f>
        <v>16556000</v>
      </c>
      <c r="E34" s="38">
        <f>E35+E36+E37+E38+E39+E40+E41+E42+E43</f>
        <v>3825000</v>
      </c>
      <c r="F34" s="38">
        <f>F35+F36+F37+F38+F39+F40+F41+F42+F43</f>
        <v>3819013.9299999997</v>
      </c>
      <c r="G34" s="36">
        <f t="shared" si="3"/>
        <v>99.84350143790849</v>
      </c>
      <c r="H34" s="38">
        <f>H35+H36+H37+H38+H39+H40+H41+H42</f>
        <v>0</v>
      </c>
      <c r="I34" s="38">
        <f>I35+I36+I37+I38+I39+I40+I41+I42</f>
        <v>0</v>
      </c>
      <c r="J34" s="38">
        <f>J35+J36+J37+J38+J39+J40+J41+J42</f>
        <v>0</v>
      </c>
      <c r="K34" s="38">
        <f>K35+K36+K37+K38+K39+K40+K41+K42</f>
        <v>0</v>
      </c>
      <c r="L34" s="50">
        <f t="shared" si="0"/>
        <v>16556000</v>
      </c>
      <c r="M34" s="50">
        <f t="shared" si="1"/>
        <v>3825000</v>
      </c>
      <c r="N34" s="50">
        <f t="shared" si="2"/>
        <v>3819013.9299999997</v>
      </c>
      <c r="O34" s="36">
        <f t="shared" si="4"/>
        <v>99.84350143790849</v>
      </c>
    </row>
    <row r="35" spans="1:15" s="26" customFormat="1" ht="75">
      <c r="A35" s="25"/>
      <c r="B35" s="31" t="s">
        <v>35</v>
      </c>
      <c r="C35" s="31">
        <v>18010100</v>
      </c>
      <c r="D35" s="38">
        <v>36000</v>
      </c>
      <c r="E35" s="38">
        <v>15000</v>
      </c>
      <c r="F35" s="38">
        <v>8513.57</v>
      </c>
      <c r="G35" s="36">
        <f t="shared" si="3"/>
        <v>56.75713333333333</v>
      </c>
      <c r="H35" s="40"/>
      <c r="I35" s="40"/>
      <c r="J35" s="40"/>
      <c r="K35" s="36"/>
      <c r="L35" s="50">
        <f t="shared" si="0"/>
        <v>36000</v>
      </c>
      <c r="M35" s="50">
        <f t="shared" si="1"/>
        <v>15000</v>
      </c>
      <c r="N35" s="50">
        <f t="shared" si="2"/>
        <v>8513.57</v>
      </c>
      <c r="O35" s="36">
        <f t="shared" si="4"/>
        <v>56.75713333333333</v>
      </c>
    </row>
    <row r="36" spans="1:15" ht="75" customHeight="1">
      <c r="A36" s="10"/>
      <c r="B36" s="31" t="s">
        <v>36</v>
      </c>
      <c r="C36" s="31">
        <v>18010200</v>
      </c>
      <c r="D36" s="38">
        <v>140000</v>
      </c>
      <c r="E36" s="38">
        <v>0</v>
      </c>
      <c r="F36" s="38">
        <v>2154</v>
      </c>
      <c r="G36" s="36" t="e">
        <f t="shared" si="3"/>
        <v>#DIV/0!</v>
      </c>
      <c r="H36" s="36"/>
      <c r="I36" s="36"/>
      <c r="J36" s="36"/>
      <c r="K36" s="36"/>
      <c r="L36" s="50">
        <f t="shared" si="0"/>
        <v>140000</v>
      </c>
      <c r="M36" s="50">
        <f t="shared" si="1"/>
        <v>0</v>
      </c>
      <c r="N36" s="50">
        <f t="shared" si="2"/>
        <v>2154</v>
      </c>
      <c r="O36" s="36" t="e">
        <f t="shared" si="4"/>
        <v>#DIV/0!</v>
      </c>
    </row>
    <row r="37" spans="1:15" ht="56.25">
      <c r="A37" s="10"/>
      <c r="B37" s="31" t="s">
        <v>37</v>
      </c>
      <c r="C37" s="31">
        <v>18010300</v>
      </c>
      <c r="D37" s="38">
        <v>300000</v>
      </c>
      <c r="E37" s="38">
        <v>0</v>
      </c>
      <c r="F37" s="38">
        <v>17942.32</v>
      </c>
      <c r="G37" s="36" t="e">
        <f t="shared" si="3"/>
        <v>#DIV/0!</v>
      </c>
      <c r="H37" s="36"/>
      <c r="I37" s="36"/>
      <c r="J37" s="36"/>
      <c r="K37" s="36"/>
      <c r="L37" s="50">
        <f t="shared" si="0"/>
        <v>300000</v>
      </c>
      <c r="M37" s="50">
        <f t="shared" si="1"/>
        <v>0</v>
      </c>
      <c r="N37" s="50">
        <f t="shared" si="2"/>
        <v>17942.32</v>
      </c>
      <c r="O37" s="36" t="e">
        <f t="shared" si="4"/>
        <v>#DIV/0!</v>
      </c>
    </row>
    <row r="38" spans="1:15" ht="75">
      <c r="A38" s="10"/>
      <c r="B38" s="31" t="s">
        <v>38</v>
      </c>
      <c r="C38" s="31">
        <v>18010400</v>
      </c>
      <c r="D38" s="38">
        <v>1500000</v>
      </c>
      <c r="E38" s="38">
        <v>375000</v>
      </c>
      <c r="F38" s="38">
        <v>341437.55</v>
      </c>
      <c r="G38" s="36">
        <f t="shared" si="3"/>
        <v>91.05001333333334</v>
      </c>
      <c r="H38" s="36"/>
      <c r="I38" s="36"/>
      <c r="J38" s="36"/>
      <c r="K38" s="36"/>
      <c r="L38" s="50">
        <f t="shared" si="0"/>
        <v>1500000</v>
      </c>
      <c r="M38" s="50">
        <f t="shared" si="1"/>
        <v>375000</v>
      </c>
      <c r="N38" s="50">
        <f t="shared" si="2"/>
        <v>341437.55</v>
      </c>
      <c r="O38" s="36">
        <f t="shared" si="4"/>
        <v>91.05001333333334</v>
      </c>
    </row>
    <row r="39" spans="1:15" ht="18.75">
      <c r="A39" s="10"/>
      <c r="B39" s="31" t="s">
        <v>39</v>
      </c>
      <c r="C39" s="31">
        <v>18010500</v>
      </c>
      <c r="D39" s="38">
        <v>3200000</v>
      </c>
      <c r="E39" s="38">
        <v>795000</v>
      </c>
      <c r="F39" s="38">
        <v>1197704.38</v>
      </c>
      <c r="G39" s="36">
        <f t="shared" si="3"/>
        <v>150.65463899371068</v>
      </c>
      <c r="H39" s="36"/>
      <c r="I39" s="36"/>
      <c r="J39" s="36"/>
      <c r="K39" s="36"/>
      <c r="L39" s="50">
        <f t="shared" si="0"/>
        <v>3200000</v>
      </c>
      <c r="M39" s="50">
        <f t="shared" si="1"/>
        <v>795000</v>
      </c>
      <c r="N39" s="50">
        <f t="shared" si="2"/>
        <v>1197704.38</v>
      </c>
      <c r="O39" s="36">
        <f t="shared" si="4"/>
        <v>150.65463899371068</v>
      </c>
    </row>
    <row r="40" spans="1:15" ht="18.75">
      <c r="A40" s="10"/>
      <c r="B40" s="31" t="s">
        <v>40</v>
      </c>
      <c r="C40" s="31">
        <v>18010600</v>
      </c>
      <c r="D40" s="38">
        <v>10500000</v>
      </c>
      <c r="E40" s="38">
        <v>2625000</v>
      </c>
      <c r="F40" s="38">
        <v>2066087.87</v>
      </c>
      <c r="G40" s="36">
        <f t="shared" si="3"/>
        <v>78.70810933333334</v>
      </c>
      <c r="H40" s="36"/>
      <c r="I40" s="36"/>
      <c r="J40" s="36"/>
      <c r="K40" s="36"/>
      <c r="L40" s="50">
        <f t="shared" si="0"/>
        <v>10500000</v>
      </c>
      <c r="M40" s="50">
        <f t="shared" si="1"/>
        <v>2625000</v>
      </c>
      <c r="N40" s="50">
        <f t="shared" si="2"/>
        <v>2066087.87</v>
      </c>
      <c r="O40" s="36">
        <f t="shared" si="4"/>
        <v>78.70810933333334</v>
      </c>
    </row>
    <row r="41" spans="1:15" s="26" customFormat="1" ht="18.75">
      <c r="A41" s="25"/>
      <c r="B41" s="31" t="s">
        <v>41</v>
      </c>
      <c r="C41" s="31">
        <v>18010700</v>
      </c>
      <c r="D41" s="38">
        <v>650000</v>
      </c>
      <c r="E41" s="38">
        <v>0</v>
      </c>
      <c r="F41" s="38">
        <v>23947.07</v>
      </c>
      <c r="G41" s="36" t="e">
        <f t="shared" si="3"/>
        <v>#DIV/0!</v>
      </c>
      <c r="H41" s="40"/>
      <c r="I41" s="40"/>
      <c r="J41" s="40"/>
      <c r="K41" s="36"/>
      <c r="L41" s="50">
        <f t="shared" si="0"/>
        <v>650000</v>
      </c>
      <c r="M41" s="50">
        <f t="shared" si="1"/>
        <v>0</v>
      </c>
      <c r="N41" s="50">
        <f t="shared" si="2"/>
        <v>23947.07</v>
      </c>
      <c r="O41" s="36" t="e">
        <f t="shared" si="4"/>
        <v>#DIV/0!</v>
      </c>
    </row>
    <row r="42" spans="1:15" s="26" customFormat="1" ht="27" customHeight="1">
      <c r="A42" s="25"/>
      <c r="B42" s="31" t="s">
        <v>42</v>
      </c>
      <c r="C42" s="31">
        <v>18010900</v>
      </c>
      <c r="D42" s="38">
        <v>200000</v>
      </c>
      <c r="E42" s="38">
        <v>15000</v>
      </c>
      <c r="F42" s="38">
        <v>157060.5</v>
      </c>
      <c r="G42" s="36">
        <f t="shared" si="3"/>
        <v>1047.0700000000002</v>
      </c>
      <c r="H42" s="40"/>
      <c r="I42" s="40"/>
      <c r="J42" s="40"/>
      <c r="K42" s="36"/>
      <c r="L42" s="50">
        <f t="shared" si="0"/>
        <v>200000</v>
      </c>
      <c r="M42" s="50">
        <f t="shared" si="1"/>
        <v>15000</v>
      </c>
      <c r="N42" s="50">
        <f t="shared" si="2"/>
        <v>157060.5</v>
      </c>
      <c r="O42" s="36">
        <f t="shared" si="4"/>
        <v>1047.0700000000002</v>
      </c>
    </row>
    <row r="43" spans="1:15" s="26" customFormat="1" ht="27" customHeight="1">
      <c r="A43" s="25"/>
      <c r="B43" s="31" t="s">
        <v>134</v>
      </c>
      <c r="C43" s="31">
        <v>18011000</v>
      </c>
      <c r="D43" s="38">
        <v>30000</v>
      </c>
      <c r="E43" s="38">
        <v>0</v>
      </c>
      <c r="F43" s="38">
        <v>4166.67</v>
      </c>
      <c r="G43" s="36" t="e">
        <f t="shared" si="3"/>
        <v>#DIV/0!</v>
      </c>
      <c r="H43" s="40"/>
      <c r="I43" s="40"/>
      <c r="J43" s="40"/>
      <c r="K43" s="36"/>
      <c r="L43" s="50">
        <f t="shared" si="0"/>
        <v>30000</v>
      </c>
      <c r="M43" s="50">
        <f t="shared" si="1"/>
        <v>0</v>
      </c>
      <c r="N43" s="50">
        <f t="shared" si="2"/>
        <v>4166.67</v>
      </c>
      <c r="O43" s="36" t="e">
        <f t="shared" si="4"/>
        <v>#DIV/0!</v>
      </c>
    </row>
    <row r="44" spans="1:15" ht="87" customHeight="1">
      <c r="A44" s="10"/>
      <c r="B44" s="31" t="s">
        <v>43</v>
      </c>
      <c r="C44" s="31">
        <v>18030000</v>
      </c>
      <c r="D44" s="38">
        <f>D46+D47</f>
        <v>5200</v>
      </c>
      <c r="E44" s="38">
        <f>E46+E47</f>
        <v>1300</v>
      </c>
      <c r="F44" s="38">
        <f>F46+F47</f>
        <v>1121.65</v>
      </c>
      <c r="G44" s="36">
        <f t="shared" si="3"/>
        <v>86.28076923076924</v>
      </c>
      <c r="H44" s="38">
        <f>H46+H47</f>
        <v>0</v>
      </c>
      <c r="I44" s="38">
        <f>I46+I47</f>
        <v>0</v>
      </c>
      <c r="J44" s="38">
        <f>J46+J47</f>
        <v>0</v>
      </c>
      <c r="K44" s="36"/>
      <c r="L44" s="50">
        <f t="shared" si="0"/>
        <v>5200</v>
      </c>
      <c r="M44" s="50">
        <f t="shared" si="1"/>
        <v>1300</v>
      </c>
      <c r="N44" s="50">
        <f t="shared" si="2"/>
        <v>1121.65</v>
      </c>
      <c r="O44" s="36">
        <f t="shared" si="4"/>
        <v>86.28076923076924</v>
      </c>
    </row>
    <row r="45" spans="1:15" ht="31.5" customHeight="1" hidden="1">
      <c r="A45" s="10"/>
      <c r="B45" s="31" t="s">
        <v>44</v>
      </c>
      <c r="C45" s="31">
        <v>18030100</v>
      </c>
      <c r="D45" s="38"/>
      <c r="E45" s="38"/>
      <c r="F45" s="38"/>
      <c r="G45" s="36" t="e">
        <f t="shared" si="3"/>
        <v>#DIV/0!</v>
      </c>
      <c r="H45" s="40"/>
      <c r="I45" s="40"/>
      <c r="J45" s="40"/>
      <c r="K45" s="36"/>
      <c r="L45" s="50">
        <f t="shared" si="0"/>
        <v>0</v>
      </c>
      <c r="M45" s="50">
        <f t="shared" si="1"/>
        <v>0</v>
      </c>
      <c r="N45" s="50">
        <f t="shared" si="2"/>
        <v>0</v>
      </c>
      <c r="O45" s="36" t="e">
        <f t="shared" si="4"/>
        <v>#DIV/0!</v>
      </c>
    </row>
    <row r="46" spans="1:15" ht="31.5" customHeight="1">
      <c r="A46" s="10"/>
      <c r="B46" s="31" t="s">
        <v>44</v>
      </c>
      <c r="C46" s="31">
        <v>18030100</v>
      </c>
      <c r="D46" s="38">
        <v>200</v>
      </c>
      <c r="E46" s="38">
        <v>50</v>
      </c>
      <c r="F46" s="38">
        <v>0</v>
      </c>
      <c r="G46" s="36">
        <f t="shared" si="3"/>
        <v>0</v>
      </c>
      <c r="H46" s="40"/>
      <c r="I46" s="40"/>
      <c r="J46" s="40"/>
      <c r="K46" s="36"/>
      <c r="L46" s="50">
        <f t="shared" si="0"/>
        <v>200</v>
      </c>
      <c r="M46" s="50">
        <f t="shared" si="1"/>
        <v>50</v>
      </c>
      <c r="N46" s="50">
        <f t="shared" si="2"/>
        <v>0</v>
      </c>
      <c r="O46" s="36">
        <f t="shared" si="4"/>
        <v>0</v>
      </c>
    </row>
    <row r="47" spans="1:15" s="26" customFormat="1" ht="18.75">
      <c r="A47" s="28"/>
      <c r="B47" s="31" t="s">
        <v>45</v>
      </c>
      <c r="C47" s="31">
        <v>18030200</v>
      </c>
      <c r="D47" s="38">
        <v>5000</v>
      </c>
      <c r="E47" s="38">
        <v>1250</v>
      </c>
      <c r="F47" s="38">
        <v>1121.65</v>
      </c>
      <c r="G47" s="36">
        <f t="shared" si="3"/>
        <v>89.73200000000001</v>
      </c>
      <c r="H47" s="40"/>
      <c r="I47" s="40"/>
      <c r="J47" s="40"/>
      <c r="K47" s="36"/>
      <c r="L47" s="50">
        <f t="shared" si="0"/>
        <v>5000</v>
      </c>
      <c r="M47" s="50">
        <f t="shared" si="1"/>
        <v>1250</v>
      </c>
      <c r="N47" s="50">
        <f t="shared" si="2"/>
        <v>1121.65</v>
      </c>
      <c r="O47" s="36">
        <f t="shared" si="4"/>
        <v>89.73200000000001</v>
      </c>
    </row>
    <row r="48" spans="1:15" s="26" customFormat="1" ht="56.25" hidden="1">
      <c r="A48" s="25"/>
      <c r="B48" s="31" t="s">
        <v>46</v>
      </c>
      <c r="C48" s="31">
        <v>18040000</v>
      </c>
      <c r="D48" s="38">
        <f>D49</f>
        <v>0</v>
      </c>
      <c r="E48" s="38">
        <f>E49</f>
        <v>0</v>
      </c>
      <c r="F48" s="38">
        <f>F49</f>
        <v>0</v>
      </c>
      <c r="G48" s="36"/>
      <c r="H48" s="40">
        <f>H49</f>
        <v>0</v>
      </c>
      <c r="I48" s="40">
        <f>I49</f>
        <v>0</v>
      </c>
      <c r="J48" s="40">
        <f>J49</f>
        <v>0</v>
      </c>
      <c r="K48" s="36"/>
      <c r="L48" s="50">
        <f t="shared" si="0"/>
        <v>0</v>
      </c>
      <c r="M48" s="50">
        <f t="shared" si="1"/>
        <v>0</v>
      </c>
      <c r="N48" s="50">
        <f t="shared" si="2"/>
        <v>0</v>
      </c>
      <c r="O48" s="36"/>
    </row>
    <row r="49" spans="1:15" s="26" customFormat="1" ht="93.75" hidden="1">
      <c r="A49" s="25"/>
      <c r="B49" s="47" t="s">
        <v>110</v>
      </c>
      <c r="C49" s="31">
        <v>18041500</v>
      </c>
      <c r="D49" s="38"/>
      <c r="E49" s="38"/>
      <c r="F49" s="38"/>
      <c r="G49" s="36"/>
      <c r="H49" s="40"/>
      <c r="I49" s="40"/>
      <c r="J49" s="40"/>
      <c r="K49" s="36"/>
      <c r="L49" s="50">
        <f t="shared" si="0"/>
        <v>0</v>
      </c>
      <c r="M49" s="50">
        <f t="shared" si="1"/>
        <v>0</v>
      </c>
      <c r="N49" s="50">
        <f t="shared" si="2"/>
        <v>0</v>
      </c>
      <c r="O49" s="36"/>
    </row>
    <row r="50" spans="1:15" s="26" customFormat="1" ht="18.75">
      <c r="A50" s="25"/>
      <c r="B50" s="31" t="s">
        <v>47</v>
      </c>
      <c r="C50" s="31">
        <v>18050000</v>
      </c>
      <c r="D50" s="38">
        <f>D51+D52+D53+D54</f>
        <v>12700000</v>
      </c>
      <c r="E50" s="38">
        <f>E51+E52+E53+E54</f>
        <v>3165000</v>
      </c>
      <c r="F50" s="38">
        <f>F51+F52+F53+F54</f>
        <v>4045395.96</v>
      </c>
      <c r="G50" s="36">
        <f t="shared" si="3"/>
        <v>127.81661800947867</v>
      </c>
      <c r="H50" s="38">
        <f>H51+H52+H53+H54</f>
        <v>0</v>
      </c>
      <c r="I50" s="38">
        <f>I51+I52+I53+I54</f>
        <v>0</v>
      </c>
      <c r="J50" s="38">
        <f>J51+J52+J53+J54</f>
        <v>0</v>
      </c>
      <c r="K50" s="36"/>
      <c r="L50" s="50">
        <f t="shared" si="0"/>
        <v>12700000</v>
      </c>
      <c r="M50" s="50">
        <f t="shared" si="1"/>
        <v>3165000</v>
      </c>
      <c r="N50" s="50">
        <f t="shared" si="2"/>
        <v>4045395.96</v>
      </c>
      <c r="O50" s="36">
        <f t="shared" si="4"/>
        <v>127.81661800947867</v>
      </c>
    </row>
    <row r="51" spans="1:15" ht="37.5" hidden="1">
      <c r="A51" s="10"/>
      <c r="B51" s="31" t="s">
        <v>48</v>
      </c>
      <c r="C51" s="31">
        <v>18050200</v>
      </c>
      <c r="D51" s="38"/>
      <c r="E51" s="38"/>
      <c r="F51" s="38"/>
      <c r="G51" s="36"/>
      <c r="H51" s="36"/>
      <c r="I51" s="36"/>
      <c r="J51" s="36"/>
      <c r="K51" s="36"/>
      <c r="L51" s="50">
        <f t="shared" si="0"/>
        <v>0</v>
      </c>
      <c r="M51" s="50">
        <f t="shared" si="1"/>
        <v>0</v>
      </c>
      <c r="N51" s="50">
        <f t="shared" si="2"/>
        <v>0</v>
      </c>
      <c r="O51" s="36"/>
    </row>
    <row r="52" spans="1:15" ht="17.25" customHeight="1">
      <c r="A52" s="10"/>
      <c r="B52" s="31" t="s">
        <v>49</v>
      </c>
      <c r="C52" s="31">
        <v>18050300</v>
      </c>
      <c r="D52" s="38">
        <v>500000</v>
      </c>
      <c r="E52" s="38">
        <v>120000</v>
      </c>
      <c r="F52" s="38">
        <v>119789.06</v>
      </c>
      <c r="G52" s="36">
        <f t="shared" si="3"/>
        <v>99.82421666666667</v>
      </c>
      <c r="H52" s="36"/>
      <c r="I52" s="36"/>
      <c r="J52" s="36"/>
      <c r="K52" s="36"/>
      <c r="L52" s="50">
        <f t="shared" si="0"/>
        <v>500000</v>
      </c>
      <c r="M52" s="50">
        <f t="shared" si="1"/>
        <v>120000</v>
      </c>
      <c r="N52" s="50">
        <f t="shared" si="2"/>
        <v>119789.06</v>
      </c>
      <c r="O52" s="36">
        <f t="shared" si="4"/>
        <v>99.82421666666667</v>
      </c>
    </row>
    <row r="53" spans="1:15" s="26" customFormat="1" ht="25.5" customHeight="1">
      <c r="A53" s="25"/>
      <c r="B53" s="31" t="s">
        <v>50</v>
      </c>
      <c r="C53" s="31">
        <v>18050400</v>
      </c>
      <c r="D53" s="38">
        <v>8100000</v>
      </c>
      <c r="E53" s="38">
        <v>2025000</v>
      </c>
      <c r="F53" s="38">
        <v>2689826.47</v>
      </c>
      <c r="G53" s="36">
        <f t="shared" si="3"/>
        <v>132.83093679012347</v>
      </c>
      <c r="H53" s="40"/>
      <c r="I53" s="40"/>
      <c r="J53" s="40"/>
      <c r="K53" s="36"/>
      <c r="L53" s="50">
        <f t="shared" si="0"/>
        <v>8100000</v>
      </c>
      <c r="M53" s="50">
        <f t="shared" si="1"/>
        <v>2025000</v>
      </c>
      <c r="N53" s="50">
        <f t="shared" si="2"/>
        <v>2689826.47</v>
      </c>
      <c r="O53" s="36">
        <f t="shared" si="4"/>
        <v>132.83093679012347</v>
      </c>
    </row>
    <row r="54" spans="1:15" s="26" customFormat="1" ht="93.75">
      <c r="A54" s="25"/>
      <c r="B54" s="47" t="s">
        <v>98</v>
      </c>
      <c r="C54" s="31">
        <v>18050500</v>
      </c>
      <c r="D54" s="38">
        <v>4100000</v>
      </c>
      <c r="E54" s="38">
        <v>1020000</v>
      </c>
      <c r="F54" s="38">
        <v>1235780.43</v>
      </c>
      <c r="G54" s="36">
        <f t="shared" si="3"/>
        <v>121.15494411764705</v>
      </c>
      <c r="H54" s="40"/>
      <c r="I54" s="40"/>
      <c r="J54" s="40"/>
      <c r="K54" s="36"/>
      <c r="L54" s="50">
        <f t="shared" si="0"/>
        <v>4100000</v>
      </c>
      <c r="M54" s="50">
        <f t="shared" si="1"/>
        <v>1020000</v>
      </c>
      <c r="N54" s="50">
        <f t="shared" si="2"/>
        <v>1235780.43</v>
      </c>
      <c r="O54" s="36">
        <f t="shared" si="4"/>
        <v>121.15494411764705</v>
      </c>
    </row>
    <row r="55" spans="1:15" ht="28.5" customHeight="1">
      <c r="A55" s="10"/>
      <c r="B55" s="49" t="s">
        <v>51</v>
      </c>
      <c r="C55" s="49">
        <v>19000000</v>
      </c>
      <c r="D55" s="50">
        <f>D56</f>
        <v>0</v>
      </c>
      <c r="E55" s="50">
        <f>E56</f>
        <v>0</v>
      </c>
      <c r="F55" s="50">
        <f>F56</f>
        <v>0</v>
      </c>
      <c r="G55" s="51"/>
      <c r="H55" s="50">
        <f>H56</f>
        <v>106000</v>
      </c>
      <c r="I55" s="50">
        <f>I56</f>
        <v>26500</v>
      </c>
      <c r="J55" s="50">
        <f>J56+J61</f>
        <v>41009.24</v>
      </c>
      <c r="K55" s="51">
        <f aca="true" t="shared" si="5" ref="K55:K60">J55/I55*100</f>
        <v>154.75184905660376</v>
      </c>
      <c r="L55" s="50">
        <f t="shared" si="0"/>
        <v>106000</v>
      </c>
      <c r="M55" s="50">
        <f t="shared" si="1"/>
        <v>26500</v>
      </c>
      <c r="N55" s="50">
        <f t="shared" si="2"/>
        <v>41009.24</v>
      </c>
      <c r="O55" s="51">
        <f t="shared" si="4"/>
        <v>154.75184905660376</v>
      </c>
    </row>
    <row r="56" spans="1:15" ht="18.75">
      <c r="A56" s="10"/>
      <c r="B56" s="31" t="s">
        <v>52</v>
      </c>
      <c r="C56" s="31">
        <v>19010000</v>
      </c>
      <c r="D56" s="38">
        <f>D58+D59+D60+D57</f>
        <v>0</v>
      </c>
      <c r="E56" s="38">
        <f>E58+E59+E60+E57</f>
        <v>0</v>
      </c>
      <c r="F56" s="38">
        <f>F58+F59+F60+F57</f>
        <v>0</v>
      </c>
      <c r="G56" s="36"/>
      <c r="H56" s="38">
        <f>H58+H59+H60</f>
        <v>106000</v>
      </c>
      <c r="I56" s="38">
        <f>I58+I59+I60</f>
        <v>26500</v>
      </c>
      <c r="J56" s="38">
        <f>J58+J59+J60</f>
        <v>41009.24</v>
      </c>
      <c r="K56" s="36">
        <f t="shared" si="5"/>
        <v>154.75184905660376</v>
      </c>
      <c r="L56" s="50">
        <f t="shared" si="0"/>
        <v>106000</v>
      </c>
      <c r="M56" s="50">
        <f t="shared" si="1"/>
        <v>26500</v>
      </c>
      <c r="N56" s="50">
        <f t="shared" si="2"/>
        <v>41009.24</v>
      </c>
      <c r="O56" s="36">
        <f t="shared" si="4"/>
        <v>154.75184905660376</v>
      </c>
    </row>
    <row r="57" spans="1:15" ht="194.25" customHeight="1" hidden="1">
      <c r="A57" s="10"/>
      <c r="B57" s="48" t="s">
        <v>123</v>
      </c>
      <c r="C57" s="31">
        <v>19090100</v>
      </c>
      <c r="D57" s="38"/>
      <c r="E57" s="38"/>
      <c r="F57" s="38"/>
      <c r="G57" s="36"/>
      <c r="H57" s="36"/>
      <c r="I57" s="36"/>
      <c r="J57" s="36"/>
      <c r="K57" s="36"/>
      <c r="L57" s="50">
        <f t="shared" si="0"/>
        <v>0</v>
      </c>
      <c r="M57" s="50">
        <f t="shared" si="1"/>
        <v>0</v>
      </c>
      <c r="N57" s="50">
        <f t="shared" si="2"/>
        <v>0</v>
      </c>
      <c r="O57" s="36" t="e">
        <f t="shared" si="4"/>
        <v>#DIV/0!</v>
      </c>
    </row>
    <row r="58" spans="1:15" ht="56.25">
      <c r="A58" s="10"/>
      <c r="B58" s="31" t="s">
        <v>53</v>
      </c>
      <c r="C58" s="31">
        <v>19010100</v>
      </c>
      <c r="D58" s="38"/>
      <c r="E58" s="38"/>
      <c r="F58" s="38"/>
      <c r="G58" s="36"/>
      <c r="H58" s="38">
        <v>56000</v>
      </c>
      <c r="I58" s="38">
        <v>14000</v>
      </c>
      <c r="J58" s="38">
        <v>19485.8</v>
      </c>
      <c r="K58" s="36">
        <f t="shared" si="5"/>
        <v>139.18428571428572</v>
      </c>
      <c r="L58" s="50">
        <f t="shared" si="0"/>
        <v>56000</v>
      </c>
      <c r="M58" s="50">
        <f t="shared" si="1"/>
        <v>14000</v>
      </c>
      <c r="N58" s="50">
        <f t="shared" si="2"/>
        <v>19485.8</v>
      </c>
      <c r="O58" s="36">
        <f t="shared" si="4"/>
        <v>139.18428571428572</v>
      </c>
    </row>
    <row r="59" spans="1:15" ht="37.5">
      <c r="A59" s="10"/>
      <c r="B59" s="31" t="s">
        <v>73</v>
      </c>
      <c r="C59" s="31">
        <v>19010200</v>
      </c>
      <c r="D59" s="38"/>
      <c r="E59" s="38"/>
      <c r="F59" s="38"/>
      <c r="G59" s="36"/>
      <c r="H59" s="38">
        <v>0</v>
      </c>
      <c r="I59" s="38">
        <v>0</v>
      </c>
      <c r="J59" s="38">
        <v>8165.46</v>
      </c>
      <c r="K59" s="36"/>
      <c r="L59" s="50">
        <f t="shared" si="0"/>
        <v>0</v>
      </c>
      <c r="M59" s="50">
        <f t="shared" si="1"/>
        <v>0</v>
      </c>
      <c r="N59" s="50">
        <f t="shared" si="2"/>
        <v>8165.46</v>
      </c>
      <c r="O59" s="36"/>
    </row>
    <row r="60" spans="1:15" ht="75">
      <c r="A60" s="10"/>
      <c r="B60" s="31" t="s">
        <v>74</v>
      </c>
      <c r="C60" s="31">
        <v>19010300</v>
      </c>
      <c r="D60" s="38"/>
      <c r="E60" s="38"/>
      <c r="F60" s="38"/>
      <c r="G60" s="36"/>
      <c r="H60" s="38">
        <v>50000</v>
      </c>
      <c r="I60" s="38">
        <v>12500</v>
      </c>
      <c r="J60" s="38">
        <v>13357.98</v>
      </c>
      <c r="K60" s="36">
        <f t="shared" si="5"/>
        <v>106.86384</v>
      </c>
      <c r="L60" s="50">
        <f t="shared" si="0"/>
        <v>50000</v>
      </c>
      <c r="M60" s="50">
        <f t="shared" si="1"/>
        <v>12500</v>
      </c>
      <c r="N60" s="50">
        <f t="shared" si="2"/>
        <v>13357.98</v>
      </c>
      <c r="O60" s="36">
        <f t="shared" si="4"/>
        <v>106.86384</v>
      </c>
    </row>
    <row r="61" spans="1:15" ht="40.5" customHeight="1" hidden="1">
      <c r="A61" s="10"/>
      <c r="B61" s="47" t="s">
        <v>111</v>
      </c>
      <c r="C61" s="31">
        <v>19050000</v>
      </c>
      <c r="D61" s="38">
        <f>D62</f>
        <v>0</v>
      </c>
      <c r="E61" s="38">
        <f>E62</f>
        <v>0</v>
      </c>
      <c r="F61" s="38">
        <f>F62</f>
        <v>0</v>
      </c>
      <c r="G61" s="36"/>
      <c r="H61" s="38">
        <f>H62</f>
        <v>0</v>
      </c>
      <c r="I61" s="38">
        <f>I62</f>
        <v>0</v>
      </c>
      <c r="J61" s="38">
        <f>J62</f>
        <v>0</v>
      </c>
      <c r="K61" s="36"/>
      <c r="L61" s="50">
        <f t="shared" si="0"/>
        <v>0</v>
      </c>
      <c r="M61" s="50">
        <f t="shared" si="1"/>
        <v>0</v>
      </c>
      <c r="N61" s="50">
        <f t="shared" si="2"/>
        <v>0</v>
      </c>
      <c r="O61" s="36"/>
    </row>
    <row r="62" spans="1:15" ht="56.25" hidden="1">
      <c r="A62" s="10"/>
      <c r="B62" s="47" t="s">
        <v>112</v>
      </c>
      <c r="C62" s="31">
        <v>19050200</v>
      </c>
      <c r="D62" s="38"/>
      <c r="E62" s="38"/>
      <c r="F62" s="38"/>
      <c r="G62" s="36"/>
      <c r="H62" s="38"/>
      <c r="I62" s="38"/>
      <c r="J62" s="38"/>
      <c r="K62" s="36"/>
      <c r="L62" s="50">
        <f t="shared" si="0"/>
        <v>0</v>
      </c>
      <c r="M62" s="50">
        <f t="shared" si="1"/>
        <v>0</v>
      </c>
      <c r="N62" s="50">
        <f t="shared" si="2"/>
        <v>0</v>
      </c>
      <c r="O62" s="36"/>
    </row>
    <row r="63" spans="1:15" ht="58.5" customHeight="1">
      <c r="A63" s="10"/>
      <c r="B63" s="49" t="s">
        <v>54</v>
      </c>
      <c r="C63" s="49">
        <v>20000000</v>
      </c>
      <c r="D63" s="50">
        <f>D64+D72+D82+D89</f>
        <v>2778500</v>
      </c>
      <c r="E63" s="50">
        <f>E64+E72+E82+E89</f>
        <v>643350</v>
      </c>
      <c r="F63" s="50">
        <f>F64+F72+F82+F89</f>
        <v>758655.6800000002</v>
      </c>
      <c r="G63" s="51">
        <f t="shared" si="3"/>
        <v>117.92269837568978</v>
      </c>
      <c r="H63" s="50">
        <f>H64+H72+H82+H89</f>
        <v>3223089</v>
      </c>
      <c r="I63" s="50">
        <f>I64+I72+I82+I89</f>
        <v>741272.25</v>
      </c>
      <c r="J63" s="50">
        <f>J64+J72+J82+J89</f>
        <v>692023.76</v>
      </c>
      <c r="K63" s="51">
        <f>(J63/I63)*100</f>
        <v>93.35622101056663</v>
      </c>
      <c r="L63" s="50">
        <f t="shared" si="0"/>
        <v>6001589</v>
      </c>
      <c r="M63" s="50">
        <f t="shared" si="1"/>
        <v>1384622.25</v>
      </c>
      <c r="N63" s="50">
        <f t="shared" si="2"/>
        <v>1450679.4400000002</v>
      </c>
      <c r="O63" s="51">
        <f t="shared" si="4"/>
        <v>104.77077340047079</v>
      </c>
    </row>
    <row r="64" spans="1:15" ht="33.75" customHeight="1">
      <c r="A64" s="10"/>
      <c r="B64" s="31" t="s">
        <v>55</v>
      </c>
      <c r="C64" s="31">
        <v>21000000</v>
      </c>
      <c r="D64" s="38">
        <f>D67+D71+D65</f>
        <v>100500</v>
      </c>
      <c r="E64" s="38">
        <f>E67+E71+E65</f>
        <v>12700</v>
      </c>
      <c r="F64" s="38">
        <f>F67+F71+F65</f>
        <v>61196</v>
      </c>
      <c r="G64" s="36">
        <f t="shared" si="3"/>
        <v>481.8582677165354</v>
      </c>
      <c r="H64" s="38">
        <f>H67+H71</f>
        <v>2000</v>
      </c>
      <c r="I64" s="38">
        <f>I67+I71</f>
        <v>1000</v>
      </c>
      <c r="J64" s="38">
        <f>J67+J71</f>
        <v>0</v>
      </c>
      <c r="K64" s="51">
        <f aca="true" t="shared" si="6" ref="K64:K75">(J64/I64)*100</f>
        <v>0</v>
      </c>
      <c r="L64" s="50">
        <f t="shared" si="0"/>
        <v>102500</v>
      </c>
      <c r="M64" s="50">
        <f t="shared" si="1"/>
        <v>13700</v>
      </c>
      <c r="N64" s="50">
        <f t="shared" si="2"/>
        <v>61196</v>
      </c>
      <c r="O64" s="36">
        <f t="shared" si="4"/>
        <v>446.68613138686135</v>
      </c>
    </row>
    <row r="65" spans="1:15" ht="112.5">
      <c r="A65" s="10"/>
      <c r="B65" s="31" t="s">
        <v>128</v>
      </c>
      <c r="C65" s="31">
        <v>21010000</v>
      </c>
      <c r="D65" s="38">
        <f>D66</f>
        <v>500</v>
      </c>
      <c r="E65" s="38">
        <f>E66</f>
        <v>250</v>
      </c>
      <c r="F65" s="38">
        <f>F66</f>
        <v>13</v>
      </c>
      <c r="G65" s="36">
        <f t="shared" si="3"/>
        <v>5.2</v>
      </c>
      <c r="H65" s="38"/>
      <c r="I65" s="38"/>
      <c r="J65" s="38"/>
      <c r="K65" s="51" t="e">
        <f t="shared" si="6"/>
        <v>#DIV/0!</v>
      </c>
      <c r="L65" s="50">
        <f t="shared" si="0"/>
        <v>500</v>
      </c>
      <c r="M65" s="50">
        <f t="shared" si="1"/>
        <v>250</v>
      </c>
      <c r="N65" s="50">
        <f t="shared" si="2"/>
        <v>13</v>
      </c>
      <c r="O65" s="36"/>
    </row>
    <row r="66" spans="1:15" ht="56.25">
      <c r="A66" s="10"/>
      <c r="B66" s="31" t="s">
        <v>127</v>
      </c>
      <c r="C66" s="31">
        <v>21010300</v>
      </c>
      <c r="D66" s="38">
        <v>500</v>
      </c>
      <c r="E66" s="38">
        <v>250</v>
      </c>
      <c r="F66" s="38">
        <v>13</v>
      </c>
      <c r="G66" s="36">
        <f t="shared" si="3"/>
        <v>5.2</v>
      </c>
      <c r="H66" s="38"/>
      <c r="I66" s="38"/>
      <c r="J66" s="38"/>
      <c r="K66" s="51" t="e">
        <f t="shared" si="6"/>
        <v>#DIV/0!</v>
      </c>
      <c r="L66" s="50">
        <f t="shared" si="0"/>
        <v>500</v>
      </c>
      <c r="M66" s="50">
        <f t="shared" si="1"/>
        <v>250</v>
      </c>
      <c r="N66" s="50">
        <f t="shared" si="2"/>
        <v>13</v>
      </c>
      <c r="O66" s="36"/>
    </row>
    <row r="67" spans="1:15" ht="30" customHeight="1">
      <c r="A67" s="10"/>
      <c r="B67" s="33" t="s">
        <v>56</v>
      </c>
      <c r="C67" s="31">
        <v>21080000</v>
      </c>
      <c r="D67" s="38">
        <f>D68+D69+D70</f>
        <v>100000</v>
      </c>
      <c r="E67" s="38">
        <f>E68+E69+E70</f>
        <v>12450</v>
      </c>
      <c r="F67" s="38">
        <f>F68+F69+F70</f>
        <v>61183</v>
      </c>
      <c r="G67" s="36">
        <f t="shared" si="3"/>
        <v>491.429718875502</v>
      </c>
      <c r="H67" s="38">
        <f>H68+H69+H70</f>
        <v>0</v>
      </c>
      <c r="I67" s="38">
        <f>I68+I69+I70</f>
        <v>0</v>
      </c>
      <c r="J67" s="38">
        <f>J68+J69+J70</f>
        <v>0</v>
      </c>
      <c r="K67" s="51" t="e">
        <f t="shared" si="6"/>
        <v>#DIV/0!</v>
      </c>
      <c r="L67" s="50">
        <f t="shared" si="0"/>
        <v>100000</v>
      </c>
      <c r="M67" s="50">
        <f t="shared" si="1"/>
        <v>12450</v>
      </c>
      <c r="N67" s="50">
        <f t="shared" si="2"/>
        <v>61183</v>
      </c>
      <c r="O67" s="36">
        <f t="shared" si="4"/>
        <v>491.429718875502</v>
      </c>
    </row>
    <row r="68" spans="1:15" ht="96.75" customHeight="1" hidden="1">
      <c r="A68" s="10"/>
      <c r="B68" s="31" t="s">
        <v>57</v>
      </c>
      <c r="C68" s="31">
        <v>21080900</v>
      </c>
      <c r="D68" s="38"/>
      <c r="E68" s="38"/>
      <c r="F68" s="38"/>
      <c r="G68" s="36"/>
      <c r="H68" s="36"/>
      <c r="I68" s="36"/>
      <c r="J68" s="36"/>
      <c r="K68" s="51" t="e">
        <f t="shared" si="6"/>
        <v>#DIV/0!</v>
      </c>
      <c r="L68" s="50">
        <f t="shared" si="0"/>
        <v>0</v>
      </c>
      <c r="M68" s="50">
        <f t="shared" si="1"/>
        <v>0</v>
      </c>
      <c r="N68" s="50">
        <f t="shared" si="2"/>
        <v>0</v>
      </c>
      <c r="O68" s="36"/>
    </row>
    <row r="69" spans="1:15" ht="25.5" customHeight="1">
      <c r="A69" s="10"/>
      <c r="B69" s="31" t="s">
        <v>58</v>
      </c>
      <c r="C69" s="31">
        <v>21081100</v>
      </c>
      <c r="D69" s="38">
        <v>50000</v>
      </c>
      <c r="E69" s="38">
        <v>0</v>
      </c>
      <c r="F69" s="38">
        <v>37383</v>
      </c>
      <c r="G69" s="36" t="e">
        <f t="shared" si="3"/>
        <v>#DIV/0!</v>
      </c>
      <c r="H69" s="36"/>
      <c r="I69" s="36"/>
      <c r="J69" s="36"/>
      <c r="K69" s="51" t="e">
        <f t="shared" si="6"/>
        <v>#DIV/0!</v>
      </c>
      <c r="L69" s="50">
        <f t="shared" si="0"/>
        <v>50000</v>
      </c>
      <c r="M69" s="50">
        <f t="shared" si="1"/>
        <v>0</v>
      </c>
      <c r="N69" s="50">
        <f t="shared" si="2"/>
        <v>37383</v>
      </c>
      <c r="O69" s="36" t="e">
        <f t="shared" si="4"/>
        <v>#DIV/0!</v>
      </c>
    </row>
    <row r="70" spans="1:15" ht="60.75" customHeight="1">
      <c r="A70" s="10"/>
      <c r="B70" s="31" t="s">
        <v>59</v>
      </c>
      <c r="C70" s="31">
        <v>21081500</v>
      </c>
      <c r="D70" s="38">
        <v>50000</v>
      </c>
      <c r="E70" s="38">
        <v>12450</v>
      </c>
      <c r="F70" s="38">
        <v>23800</v>
      </c>
      <c r="G70" s="36">
        <f t="shared" si="3"/>
        <v>191.16465863453814</v>
      </c>
      <c r="H70" s="42"/>
      <c r="I70" s="42"/>
      <c r="J70" s="42"/>
      <c r="K70" s="51" t="e">
        <f t="shared" si="6"/>
        <v>#DIV/0!</v>
      </c>
      <c r="L70" s="50">
        <f t="shared" si="0"/>
        <v>50000</v>
      </c>
      <c r="M70" s="50">
        <f t="shared" si="1"/>
        <v>12450</v>
      </c>
      <c r="N70" s="50">
        <f t="shared" si="2"/>
        <v>23800</v>
      </c>
      <c r="O70" s="36">
        <f t="shared" si="4"/>
        <v>191.16465863453814</v>
      </c>
    </row>
    <row r="71" spans="1:15" ht="56.25">
      <c r="A71" s="10"/>
      <c r="B71" s="47" t="s">
        <v>113</v>
      </c>
      <c r="C71" s="31">
        <v>21110000</v>
      </c>
      <c r="D71" s="38"/>
      <c r="E71" s="38"/>
      <c r="F71" s="38"/>
      <c r="G71" s="36"/>
      <c r="H71" s="42">
        <v>2000</v>
      </c>
      <c r="I71" s="42">
        <v>1000</v>
      </c>
      <c r="J71" s="42">
        <v>0</v>
      </c>
      <c r="K71" s="51">
        <f t="shared" si="6"/>
        <v>0</v>
      </c>
      <c r="L71" s="50">
        <f t="shared" si="0"/>
        <v>2000</v>
      </c>
      <c r="M71" s="50">
        <f t="shared" si="1"/>
        <v>1000</v>
      </c>
      <c r="N71" s="50">
        <f t="shared" si="2"/>
        <v>0</v>
      </c>
      <c r="O71" s="36"/>
    </row>
    <row r="72" spans="1:15" ht="37.5">
      <c r="A72" s="10"/>
      <c r="B72" s="31" t="s">
        <v>60</v>
      </c>
      <c r="C72" s="31">
        <v>22000000</v>
      </c>
      <c r="D72" s="38">
        <f>D73+D76+D78</f>
        <v>2607000</v>
      </c>
      <c r="E72" s="38">
        <f>E73+E76+E78</f>
        <v>626750</v>
      </c>
      <c r="F72" s="38">
        <f>F73+F76+F78</f>
        <v>682303.8900000001</v>
      </c>
      <c r="G72" s="36">
        <f t="shared" si="3"/>
        <v>108.86380374950141</v>
      </c>
      <c r="H72" s="38">
        <f>H73+H76+H78</f>
        <v>0</v>
      </c>
      <c r="I72" s="38">
        <f>I73+I76+I78</f>
        <v>0</v>
      </c>
      <c r="J72" s="38">
        <f>J73+J76+J78</f>
        <v>0</v>
      </c>
      <c r="K72" s="51" t="e">
        <f t="shared" si="6"/>
        <v>#DIV/0!</v>
      </c>
      <c r="L72" s="50">
        <f t="shared" si="0"/>
        <v>2607000</v>
      </c>
      <c r="M72" s="50">
        <f t="shared" si="1"/>
        <v>626750</v>
      </c>
      <c r="N72" s="50">
        <f t="shared" si="2"/>
        <v>682303.8900000001</v>
      </c>
      <c r="O72" s="36">
        <f t="shared" si="4"/>
        <v>108.86380374950141</v>
      </c>
    </row>
    <row r="73" spans="1:15" ht="35.25" customHeight="1">
      <c r="A73" s="10"/>
      <c r="B73" s="31" t="s">
        <v>24</v>
      </c>
      <c r="C73" s="31">
        <v>22010000</v>
      </c>
      <c r="D73" s="38">
        <f>D74+D75</f>
        <v>2500000</v>
      </c>
      <c r="E73" s="38">
        <f>E74+E75</f>
        <v>600000</v>
      </c>
      <c r="F73" s="38">
        <f>F74+F75</f>
        <v>623068.81</v>
      </c>
      <c r="G73" s="36">
        <f t="shared" si="3"/>
        <v>103.84480166666667</v>
      </c>
      <c r="H73" s="38">
        <f>H74+H75</f>
        <v>0</v>
      </c>
      <c r="I73" s="38">
        <f>I74+I75</f>
        <v>0</v>
      </c>
      <c r="J73" s="38">
        <f>J74+J75</f>
        <v>0</v>
      </c>
      <c r="K73" s="51" t="e">
        <f t="shared" si="6"/>
        <v>#DIV/0!</v>
      </c>
      <c r="L73" s="50">
        <f t="shared" si="0"/>
        <v>2500000</v>
      </c>
      <c r="M73" s="50">
        <f t="shared" si="1"/>
        <v>600000</v>
      </c>
      <c r="N73" s="50">
        <f t="shared" si="2"/>
        <v>623068.81</v>
      </c>
      <c r="O73" s="36">
        <f t="shared" si="4"/>
        <v>103.84480166666667</v>
      </c>
    </row>
    <row r="74" spans="1:15" ht="38.25" customHeight="1">
      <c r="A74" s="10"/>
      <c r="B74" s="31" t="s">
        <v>61</v>
      </c>
      <c r="C74" s="31">
        <v>22012500</v>
      </c>
      <c r="D74" s="38">
        <v>1900000</v>
      </c>
      <c r="E74" s="38">
        <v>450000</v>
      </c>
      <c r="F74" s="38">
        <v>435868.81</v>
      </c>
      <c r="G74" s="36">
        <f t="shared" si="3"/>
        <v>96.85973555555556</v>
      </c>
      <c r="H74" s="42"/>
      <c r="I74" s="42"/>
      <c r="J74" s="42"/>
      <c r="K74" s="51" t="e">
        <f t="shared" si="6"/>
        <v>#DIV/0!</v>
      </c>
      <c r="L74" s="50">
        <f t="shared" si="0"/>
        <v>1900000</v>
      </c>
      <c r="M74" s="50">
        <f t="shared" si="1"/>
        <v>450000</v>
      </c>
      <c r="N74" s="50">
        <f t="shared" si="2"/>
        <v>435868.81</v>
      </c>
      <c r="O74" s="36">
        <f t="shared" si="4"/>
        <v>96.85973555555556</v>
      </c>
    </row>
    <row r="75" spans="1:15" ht="39.75" customHeight="1">
      <c r="A75" s="10"/>
      <c r="B75" s="31" t="s">
        <v>99</v>
      </c>
      <c r="C75" s="31">
        <v>22012600</v>
      </c>
      <c r="D75" s="38">
        <v>600000</v>
      </c>
      <c r="E75" s="38">
        <v>150000</v>
      </c>
      <c r="F75" s="38">
        <v>187200</v>
      </c>
      <c r="G75" s="36">
        <f t="shared" si="3"/>
        <v>124.8</v>
      </c>
      <c r="H75" s="42"/>
      <c r="I75" s="42"/>
      <c r="J75" s="42"/>
      <c r="K75" s="51" t="e">
        <f t="shared" si="6"/>
        <v>#DIV/0!</v>
      </c>
      <c r="L75" s="50">
        <f t="shared" si="0"/>
        <v>600000</v>
      </c>
      <c r="M75" s="50">
        <f t="shared" si="1"/>
        <v>150000</v>
      </c>
      <c r="N75" s="50">
        <f t="shared" si="2"/>
        <v>187200</v>
      </c>
      <c r="O75" s="36">
        <f t="shared" si="4"/>
        <v>124.8</v>
      </c>
    </row>
    <row r="76" spans="1:15" ht="63" customHeight="1">
      <c r="A76" s="10"/>
      <c r="B76" s="31" t="s">
        <v>62</v>
      </c>
      <c r="C76" s="31">
        <v>22080000</v>
      </c>
      <c r="D76" s="38">
        <f>D77</f>
        <v>8500</v>
      </c>
      <c r="E76" s="38">
        <f>E77</f>
        <v>2100</v>
      </c>
      <c r="F76" s="38">
        <f>F77</f>
        <v>37606.16</v>
      </c>
      <c r="G76" s="36">
        <f aca="true" t="shared" si="7" ref="G76:G83">F76/E76*100</f>
        <v>1790.769523809524</v>
      </c>
      <c r="H76" s="38">
        <f>H77</f>
        <v>0</v>
      </c>
      <c r="I76" s="38">
        <f>I77</f>
        <v>0</v>
      </c>
      <c r="J76" s="38">
        <f>J77</f>
        <v>0</v>
      </c>
      <c r="K76" s="36"/>
      <c r="L76" s="50">
        <f aca="true" t="shared" si="8" ref="L76:L132">D76+H76</f>
        <v>8500</v>
      </c>
      <c r="M76" s="50">
        <f aca="true" t="shared" si="9" ref="M76:M132">E76+I76</f>
        <v>2100</v>
      </c>
      <c r="N76" s="50">
        <f aca="true" t="shared" si="10" ref="N76:N132">F76+J76</f>
        <v>37606.16</v>
      </c>
      <c r="O76" s="36">
        <f t="shared" si="4"/>
        <v>1790.769523809524</v>
      </c>
    </row>
    <row r="77" spans="1:15" ht="69.75" customHeight="1">
      <c r="A77" s="10"/>
      <c r="B77" s="31" t="s">
        <v>63</v>
      </c>
      <c r="C77" s="31">
        <v>22080400</v>
      </c>
      <c r="D77" s="38">
        <v>8500</v>
      </c>
      <c r="E77" s="38">
        <v>2100</v>
      </c>
      <c r="F77" s="38">
        <v>37606.16</v>
      </c>
      <c r="G77" s="36">
        <f t="shared" si="7"/>
        <v>1790.769523809524</v>
      </c>
      <c r="H77" s="42"/>
      <c r="I77" s="42"/>
      <c r="J77" s="42"/>
      <c r="K77" s="36"/>
      <c r="L77" s="50">
        <f t="shared" si="8"/>
        <v>8500</v>
      </c>
      <c r="M77" s="50">
        <f t="shared" si="9"/>
        <v>2100</v>
      </c>
      <c r="N77" s="50">
        <f t="shared" si="10"/>
        <v>37606.16</v>
      </c>
      <c r="O77" s="36">
        <f aca="true" t="shared" si="11" ref="O77:O132">(N77/M77)*100</f>
        <v>1790.769523809524</v>
      </c>
    </row>
    <row r="78" spans="1:15" ht="49.5" customHeight="1">
      <c r="A78" s="10"/>
      <c r="B78" s="31" t="s">
        <v>64</v>
      </c>
      <c r="C78" s="31">
        <v>22090000</v>
      </c>
      <c r="D78" s="38">
        <f>D79+D80+D81</f>
        <v>98500</v>
      </c>
      <c r="E78" s="38">
        <f>E79+E80+E81</f>
        <v>24650</v>
      </c>
      <c r="F78" s="38">
        <f>F79+F80+F81</f>
        <v>21628.92</v>
      </c>
      <c r="G78" s="36">
        <f t="shared" si="7"/>
        <v>87.74409736308316</v>
      </c>
      <c r="H78" s="38">
        <f>H79+H80+H81</f>
        <v>0</v>
      </c>
      <c r="I78" s="38">
        <f>I79+I80+I81</f>
        <v>0</v>
      </c>
      <c r="J78" s="38">
        <f>J79+J80+J81</f>
        <v>0</v>
      </c>
      <c r="K78" s="36"/>
      <c r="L78" s="50">
        <f t="shared" si="8"/>
        <v>98500</v>
      </c>
      <c r="M78" s="50">
        <f t="shared" si="9"/>
        <v>24650</v>
      </c>
      <c r="N78" s="50">
        <f t="shared" si="10"/>
        <v>21628.92</v>
      </c>
      <c r="O78" s="36">
        <f t="shared" si="11"/>
        <v>87.74409736308316</v>
      </c>
    </row>
    <row r="79" spans="1:15" ht="64.5" customHeight="1">
      <c r="A79" s="10"/>
      <c r="B79" s="31" t="s">
        <v>65</v>
      </c>
      <c r="C79" s="31">
        <v>22090100</v>
      </c>
      <c r="D79" s="38">
        <v>90000</v>
      </c>
      <c r="E79" s="38">
        <v>22500</v>
      </c>
      <c r="F79" s="38">
        <v>20183.92</v>
      </c>
      <c r="G79" s="36">
        <f t="shared" si="7"/>
        <v>89.7063111111111</v>
      </c>
      <c r="H79" s="42"/>
      <c r="I79" s="42"/>
      <c r="J79" s="42"/>
      <c r="K79" s="36"/>
      <c r="L79" s="50">
        <f t="shared" si="8"/>
        <v>90000</v>
      </c>
      <c r="M79" s="50">
        <f t="shared" si="9"/>
        <v>22500</v>
      </c>
      <c r="N79" s="50">
        <f t="shared" si="10"/>
        <v>20183.92</v>
      </c>
      <c r="O79" s="36">
        <f t="shared" si="11"/>
        <v>89.7063111111111</v>
      </c>
    </row>
    <row r="80" spans="1:15" ht="24.75" customHeight="1">
      <c r="A80" s="10"/>
      <c r="B80" s="31" t="s">
        <v>100</v>
      </c>
      <c r="C80" s="31">
        <v>22090200</v>
      </c>
      <c r="D80" s="38">
        <v>500</v>
      </c>
      <c r="E80" s="38">
        <v>200</v>
      </c>
      <c r="F80" s="38">
        <v>0</v>
      </c>
      <c r="G80" s="36">
        <f t="shared" si="7"/>
        <v>0</v>
      </c>
      <c r="H80" s="42"/>
      <c r="I80" s="42"/>
      <c r="J80" s="42"/>
      <c r="K80" s="36"/>
      <c r="L80" s="50">
        <f t="shared" si="8"/>
        <v>500</v>
      </c>
      <c r="M80" s="50">
        <f t="shared" si="9"/>
        <v>200</v>
      </c>
      <c r="N80" s="50">
        <f t="shared" si="10"/>
        <v>0</v>
      </c>
      <c r="O80" s="36"/>
    </row>
    <row r="81" spans="1:15" ht="60" customHeight="1">
      <c r="A81" s="10"/>
      <c r="B81" s="31" t="s">
        <v>66</v>
      </c>
      <c r="C81" s="31">
        <v>22090400</v>
      </c>
      <c r="D81" s="38">
        <v>8000</v>
      </c>
      <c r="E81" s="38">
        <v>1950</v>
      </c>
      <c r="F81" s="38">
        <v>1445</v>
      </c>
      <c r="G81" s="36">
        <f t="shared" si="7"/>
        <v>74.1025641025641</v>
      </c>
      <c r="H81" s="42"/>
      <c r="I81" s="42"/>
      <c r="J81" s="42"/>
      <c r="K81" s="36"/>
      <c r="L81" s="50">
        <f t="shared" si="8"/>
        <v>8000</v>
      </c>
      <c r="M81" s="50">
        <f t="shared" si="9"/>
        <v>1950</v>
      </c>
      <c r="N81" s="50">
        <f t="shared" si="10"/>
        <v>1445</v>
      </c>
      <c r="O81" s="36">
        <f t="shared" si="11"/>
        <v>74.1025641025641</v>
      </c>
    </row>
    <row r="82" spans="1:15" ht="49.5" customHeight="1">
      <c r="A82" s="10"/>
      <c r="B82" s="49" t="s">
        <v>67</v>
      </c>
      <c r="C82" s="49">
        <v>24000000</v>
      </c>
      <c r="D82" s="50">
        <f>D83+D88</f>
        <v>71000</v>
      </c>
      <c r="E82" s="50">
        <f>E83+E88</f>
        <v>3900</v>
      </c>
      <c r="F82" s="50">
        <f>F83+F88</f>
        <v>15155.789999999999</v>
      </c>
      <c r="G82" s="51">
        <f t="shared" si="7"/>
        <v>388.61</v>
      </c>
      <c r="H82" s="50">
        <f>H83+H88</f>
        <v>315000</v>
      </c>
      <c r="I82" s="50">
        <f>I83+I88</f>
        <v>13750</v>
      </c>
      <c r="J82" s="50">
        <f>J83+J88</f>
        <v>5641.49</v>
      </c>
      <c r="K82" s="51">
        <f>(J82/I82)*100</f>
        <v>41.02901818181818</v>
      </c>
      <c r="L82" s="50">
        <f t="shared" si="8"/>
        <v>386000</v>
      </c>
      <c r="M82" s="50">
        <f t="shared" si="9"/>
        <v>17650</v>
      </c>
      <c r="N82" s="50">
        <f t="shared" si="10"/>
        <v>20797.28</v>
      </c>
      <c r="O82" s="51">
        <f t="shared" si="11"/>
        <v>117.83161473087817</v>
      </c>
    </row>
    <row r="83" spans="1:15" ht="49.5" customHeight="1">
      <c r="A83" s="10"/>
      <c r="B83" s="31" t="s">
        <v>56</v>
      </c>
      <c r="C83" s="31">
        <v>24060000</v>
      </c>
      <c r="D83" s="38">
        <f>D84+D86+D87</f>
        <v>71000</v>
      </c>
      <c r="E83" s="38">
        <f>E84+E86+E87</f>
        <v>3900</v>
      </c>
      <c r="F83" s="38">
        <f>F84+F86+F87</f>
        <v>15155.789999999999</v>
      </c>
      <c r="G83" s="36">
        <f t="shared" si="7"/>
        <v>388.61</v>
      </c>
      <c r="H83" s="38">
        <f>H84+H86+H85</f>
        <v>15000</v>
      </c>
      <c r="I83" s="38">
        <f>I84+I86+I85</f>
        <v>3750</v>
      </c>
      <c r="J83" s="38">
        <f>J84+J86+J85</f>
        <v>5641.49</v>
      </c>
      <c r="K83" s="51">
        <f>(J83/I83)*100</f>
        <v>150.43973333333332</v>
      </c>
      <c r="L83" s="50">
        <f t="shared" si="8"/>
        <v>86000</v>
      </c>
      <c r="M83" s="50">
        <f t="shared" si="9"/>
        <v>7650</v>
      </c>
      <c r="N83" s="50">
        <f t="shared" si="10"/>
        <v>20797.28</v>
      </c>
      <c r="O83" s="36">
        <f t="shared" si="11"/>
        <v>271.85986928104575</v>
      </c>
    </row>
    <row r="84" spans="1:15" ht="35.25" customHeight="1">
      <c r="A84" s="10"/>
      <c r="B84" s="31" t="s">
        <v>56</v>
      </c>
      <c r="C84" s="31">
        <v>24060300</v>
      </c>
      <c r="D84" s="38">
        <v>16000</v>
      </c>
      <c r="E84" s="38">
        <v>3900</v>
      </c>
      <c r="F84" s="38">
        <v>879.73</v>
      </c>
      <c r="G84" s="36">
        <f>F84/E84*100</f>
        <v>22.55717948717949</v>
      </c>
      <c r="H84" s="42"/>
      <c r="I84" s="42"/>
      <c r="J84" s="42"/>
      <c r="K84" s="36"/>
      <c r="L84" s="50">
        <f t="shared" si="8"/>
        <v>16000</v>
      </c>
      <c r="M84" s="50">
        <f t="shared" si="9"/>
        <v>3900</v>
      </c>
      <c r="N84" s="50">
        <f t="shared" si="10"/>
        <v>879.73</v>
      </c>
      <c r="O84" s="36">
        <f>(N84/M84)*100</f>
        <v>22.55717948717949</v>
      </c>
    </row>
    <row r="85" spans="1:15" ht="91.5" customHeight="1">
      <c r="A85" s="10"/>
      <c r="B85" s="31" t="s">
        <v>75</v>
      </c>
      <c r="C85" s="31">
        <v>24062100</v>
      </c>
      <c r="D85" s="38"/>
      <c r="E85" s="38"/>
      <c r="F85" s="38"/>
      <c r="G85" s="36"/>
      <c r="H85" s="38">
        <v>15000</v>
      </c>
      <c r="I85" s="38">
        <v>3750</v>
      </c>
      <c r="J85" s="38">
        <v>5641.49</v>
      </c>
      <c r="K85" s="51">
        <f>(J85/I85)*100</f>
        <v>150.43973333333332</v>
      </c>
      <c r="L85" s="50">
        <f t="shared" si="8"/>
        <v>15000</v>
      </c>
      <c r="M85" s="50">
        <f t="shared" si="9"/>
        <v>3750</v>
      </c>
      <c r="N85" s="50">
        <f t="shared" si="10"/>
        <v>5641.49</v>
      </c>
      <c r="O85" s="36"/>
    </row>
    <row r="86" spans="1:15" ht="32.25" customHeight="1" hidden="1">
      <c r="A86" s="10"/>
      <c r="B86" s="47" t="s">
        <v>101</v>
      </c>
      <c r="C86" s="31">
        <v>24060600</v>
      </c>
      <c r="D86" s="38"/>
      <c r="E86" s="38"/>
      <c r="F86" s="38"/>
      <c r="G86" s="36" t="e">
        <f>F86/E86*100</f>
        <v>#DIV/0!</v>
      </c>
      <c r="H86" s="42"/>
      <c r="I86" s="42"/>
      <c r="J86" s="42"/>
      <c r="K86" s="36"/>
      <c r="L86" s="50">
        <f t="shared" si="8"/>
        <v>0</v>
      </c>
      <c r="M86" s="50">
        <f t="shared" si="9"/>
        <v>0</v>
      </c>
      <c r="N86" s="50">
        <f t="shared" si="10"/>
        <v>0</v>
      </c>
      <c r="O86" s="36"/>
    </row>
    <row r="87" spans="1:15" ht="112.5">
      <c r="A87" s="10"/>
      <c r="B87" s="47" t="s">
        <v>131</v>
      </c>
      <c r="C87" s="31">
        <v>24062200</v>
      </c>
      <c r="D87" s="38">
        <v>55000</v>
      </c>
      <c r="E87" s="38">
        <v>0</v>
      </c>
      <c r="F87" s="38">
        <v>14276.06</v>
      </c>
      <c r="G87" s="36" t="e">
        <f>F87/E87*100</f>
        <v>#DIV/0!</v>
      </c>
      <c r="H87" s="42"/>
      <c r="I87" s="42"/>
      <c r="J87" s="42"/>
      <c r="K87" s="36"/>
      <c r="L87" s="50">
        <f t="shared" si="8"/>
        <v>55000</v>
      </c>
      <c r="M87" s="50">
        <f t="shared" si="9"/>
        <v>0</v>
      </c>
      <c r="N87" s="50">
        <f t="shared" si="10"/>
        <v>14276.06</v>
      </c>
      <c r="O87" s="36"/>
    </row>
    <row r="88" spans="1:15" ht="49.5" customHeight="1">
      <c r="A88" s="10"/>
      <c r="B88" s="31" t="s">
        <v>76</v>
      </c>
      <c r="C88" s="31">
        <v>24170000</v>
      </c>
      <c r="D88" s="38"/>
      <c r="E88" s="38"/>
      <c r="F88" s="38"/>
      <c r="G88" s="36"/>
      <c r="H88" s="38">
        <v>300000</v>
      </c>
      <c r="I88" s="38">
        <v>10000</v>
      </c>
      <c r="J88" s="38">
        <v>0</v>
      </c>
      <c r="K88" s="36">
        <f>(J88/I88)*100</f>
        <v>0</v>
      </c>
      <c r="L88" s="50">
        <f t="shared" si="8"/>
        <v>300000</v>
      </c>
      <c r="M88" s="50">
        <f t="shared" si="9"/>
        <v>10000</v>
      </c>
      <c r="N88" s="50">
        <f t="shared" si="10"/>
        <v>0</v>
      </c>
      <c r="O88" s="36"/>
    </row>
    <row r="89" spans="1:15" ht="49.5" customHeight="1">
      <c r="A89" s="10"/>
      <c r="B89" s="31" t="s">
        <v>77</v>
      </c>
      <c r="C89" s="31">
        <v>25000000</v>
      </c>
      <c r="D89" s="38">
        <f>D90+D95</f>
        <v>0</v>
      </c>
      <c r="E89" s="38">
        <f>E90+E95</f>
        <v>0</v>
      </c>
      <c r="F89" s="38">
        <f>F90+F95</f>
        <v>0</v>
      </c>
      <c r="G89" s="36"/>
      <c r="H89" s="38">
        <f>H90+H95</f>
        <v>2906089</v>
      </c>
      <c r="I89" s="38">
        <f>I90+I95</f>
        <v>726522.25</v>
      </c>
      <c r="J89" s="38">
        <f>J90+J95</f>
        <v>686382.27</v>
      </c>
      <c r="K89" s="36">
        <f>(J89/I89)*100</f>
        <v>94.47505152113374</v>
      </c>
      <c r="L89" s="50">
        <f t="shared" si="8"/>
        <v>2906089</v>
      </c>
      <c r="M89" s="50">
        <f t="shared" si="9"/>
        <v>726522.25</v>
      </c>
      <c r="N89" s="50">
        <f t="shared" si="10"/>
        <v>686382.27</v>
      </c>
      <c r="O89" s="36">
        <f t="shared" si="11"/>
        <v>94.47505152113374</v>
      </c>
    </row>
    <row r="90" spans="1:15" ht="59.25" customHeight="1">
      <c r="A90" s="10"/>
      <c r="B90" s="49" t="s">
        <v>78</v>
      </c>
      <c r="C90" s="49">
        <v>25010000</v>
      </c>
      <c r="D90" s="50">
        <f>D91+D93</f>
        <v>0</v>
      </c>
      <c r="E90" s="50">
        <f>E91+E93</f>
        <v>0</v>
      </c>
      <c r="F90" s="50">
        <f>F91+F93</f>
        <v>0</v>
      </c>
      <c r="G90" s="51"/>
      <c r="H90" s="50">
        <f>H91+H92+H93+H94</f>
        <v>2233608</v>
      </c>
      <c r="I90" s="50">
        <f>I91+I92+I93+I94</f>
        <v>558402</v>
      </c>
      <c r="J90" s="50">
        <f>J91+J92+J93+J94</f>
        <v>468579.63</v>
      </c>
      <c r="K90" s="51">
        <f>(J90/I90)*100</f>
        <v>83.91438963327495</v>
      </c>
      <c r="L90" s="50">
        <f t="shared" si="8"/>
        <v>2233608</v>
      </c>
      <c r="M90" s="50">
        <f t="shared" si="9"/>
        <v>558402</v>
      </c>
      <c r="N90" s="50">
        <f t="shared" si="10"/>
        <v>468579.63</v>
      </c>
      <c r="O90" s="51">
        <f t="shared" si="11"/>
        <v>83.91438963327495</v>
      </c>
    </row>
    <row r="91" spans="1:15" ht="49.5" customHeight="1">
      <c r="A91" s="10"/>
      <c r="B91" s="31" t="s">
        <v>79</v>
      </c>
      <c r="C91" s="31">
        <v>25010100</v>
      </c>
      <c r="D91" s="38"/>
      <c r="E91" s="38"/>
      <c r="F91" s="38"/>
      <c r="G91" s="36"/>
      <c r="H91" s="38">
        <v>1980890</v>
      </c>
      <c r="I91" s="38">
        <v>495222.5</v>
      </c>
      <c r="J91" s="38">
        <v>378580.79</v>
      </c>
      <c r="K91" s="36">
        <f>(J91/I91)*100</f>
        <v>76.44660531377309</v>
      </c>
      <c r="L91" s="50">
        <f t="shared" si="8"/>
        <v>1980890</v>
      </c>
      <c r="M91" s="50">
        <f t="shared" si="9"/>
        <v>495222.5</v>
      </c>
      <c r="N91" s="50">
        <f t="shared" si="10"/>
        <v>378580.79</v>
      </c>
      <c r="O91" s="36">
        <f t="shared" si="11"/>
        <v>76.44660531377309</v>
      </c>
    </row>
    <row r="92" spans="1:15" ht="49.5" customHeight="1">
      <c r="A92" s="10"/>
      <c r="B92" s="47" t="s">
        <v>114</v>
      </c>
      <c r="C92" s="31">
        <v>25010200</v>
      </c>
      <c r="D92" s="38"/>
      <c r="E92" s="38"/>
      <c r="F92" s="38"/>
      <c r="G92" s="36"/>
      <c r="H92" s="38">
        <v>0</v>
      </c>
      <c r="I92" s="38">
        <v>0</v>
      </c>
      <c r="J92" s="38">
        <v>0</v>
      </c>
      <c r="K92" s="36"/>
      <c r="L92" s="50">
        <f t="shared" si="8"/>
        <v>0</v>
      </c>
      <c r="M92" s="50">
        <f t="shared" si="9"/>
        <v>0</v>
      </c>
      <c r="N92" s="50">
        <f t="shared" si="10"/>
        <v>0</v>
      </c>
      <c r="O92" s="36"/>
    </row>
    <row r="93" spans="1:15" ht="49.5" customHeight="1">
      <c r="A93" s="10"/>
      <c r="B93" s="31" t="s">
        <v>80</v>
      </c>
      <c r="C93" s="31">
        <v>25010300</v>
      </c>
      <c r="D93" s="38"/>
      <c r="E93" s="38"/>
      <c r="F93" s="38"/>
      <c r="G93" s="36"/>
      <c r="H93" s="38">
        <v>216000</v>
      </c>
      <c r="I93" s="38">
        <v>54000</v>
      </c>
      <c r="J93" s="38">
        <v>54372.84</v>
      </c>
      <c r="K93" s="36">
        <f aca="true" t="shared" si="12" ref="K93:K99">(J93/I93)*100</f>
        <v>100.69044444444444</v>
      </c>
      <c r="L93" s="50">
        <f t="shared" si="8"/>
        <v>216000</v>
      </c>
      <c r="M93" s="50">
        <f t="shared" si="9"/>
        <v>54000</v>
      </c>
      <c r="N93" s="50">
        <f t="shared" si="10"/>
        <v>54372.84</v>
      </c>
      <c r="O93" s="36">
        <f t="shared" si="11"/>
        <v>100.69044444444444</v>
      </c>
    </row>
    <row r="94" spans="1:15" ht="56.25">
      <c r="A94" s="10"/>
      <c r="B94" s="47" t="s">
        <v>115</v>
      </c>
      <c r="C94" s="31">
        <v>25010400</v>
      </c>
      <c r="D94" s="38"/>
      <c r="E94" s="38"/>
      <c r="F94" s="38"/>
      <c r="G94" s="36"/>
      <c r="H94" s="38">
        <v>36718</v>
      </c>
      <c r="I94" s="38">
        <v>9179.5</v>
      </c>
      <c r="J94" s="38">
        <v>35626</v>
      </c>
      <c r="K94" s="36">
        <f t="shared" si="12"/>
        <v>388.1039272291519</v>
      </c>
      <c r="L94" s="50">
        <f t="shared" si="8"/>
        <v>36718</v>
      </c>
      <c r="M94" s="50">
        <f t="shared" si="9"/>
        <v>9179.5</v>
      </c>
      <c r="N94" s="50">
        <f t="shared" si="10"/>
        <v>35626</v>
      </c>
      <c r="O94" s="36"/>
    </row>
    <row r="95" spans="1:15" ht="49.5" customHeight="1">
      <c r="A95" s="10"/>
      <c r="B95" s="31" t="s">
        <v>81</v>
      </c>
      <c r="C95" s="31">
        <v>25020000</v>
      </c>
      <c r="D95" s="38">
        <f>D96+D97</f>
        <v>0</v>
      </c>
      <c r="E95" s="38">
        <f>E96+E97</f>
        <v>0</v>
      </c>
      <c r="F95" s="38">
        <f>F96+F97</f>
        <v>0</v>
      </c>
      <c r="G95" s="36"/>
      <c r="H95" s="38">
        <f>H96+H97</f>
        <v>672481</v>
      </c>
      <c r="I95" s="38">
        <f>I96+I97</f>
        <v>168120.25</v>
      </c>
      <c r="J95" s="38">
        <f>J96+J97</f>
        <v>217802.64</v>
      </c>
      <c r="K95" s="36">
        <f t="shared" si="12"/>
        <v>129.55169885840644</v>
      </c>
      <c r="L95" s="50">
        <f t="shared" si="8"/>
        <v>672481</v>
      </c>
      <c r="M95" s="50">
        <f t="shared" si="9"/>
        <v>168120.25</v>
      </c>
      <c r="N95" s="50">
        <f t="shared" si="10"/>
        <v>217802.64</v>
      </c>
      <c r="O95" s="36"/>
    </row>
    <row r="96" spans="1:15" ht="49.5" customHeight="1">
      <c r="A96" s="10"/>
      <c r="B96" s="31" t="s">
        <v>82</v>
      </c>
      <c r="C96" s="31">
        <v>25020100</v>
      </c>
      <c r="D96" s="38"/>
      <c r="E96" s="38"/>
      <c r="F96" s="38"/>
      <c r="G96" s="36"/>
      <c r="H96" s="38">
        <v>142481</v>
      </c>
      <c r="I96" s="38">
        <v>35620.25</v>
      </c>
      <c r="J96" s="38">
        <v>57564.44</v>
      </c>
      <c r="K96" s="36">
        <f t="shared" si="12"/>
        <v>161.60594044118164</v>
      </c>
      <c r="L96" s="50">
        <f t="shared" si="8"/>
        <v>142481</v>
      </c>
      <c r="M96" s="50">
        <f t="shared" si="9"/>
        <v>35620.25</v>
      </c>
      <c r="N96" s="50">
        <f t="shared" si="10"/>
        <v>57564.44</v>
      </c>
      <c r="O96" s="36"/>
    </row>
    <row r="97" spans="1:15" ht="112.5">
      <c r="A97" s="10"/>
      <c r="B97" s="31" t="s">
        <v>83</v>
      </c>
      <c r="C97" s="31">
        <v>25020200</v>
      </c>
      <c r="D97" s="38"/>
      <c r="E97" s="38"/>
      <c r="F97" s="38"/>
      <c r="G97" s="36"/>
      <c r="H97" s="38">
        <v>530000</v>
      </c>
      <c r="I97" s="38">
        <v>132500</v>
      </c>
      <c r="J97" s="38">
        <v>160238.2</v>
      </c>
      <c r="K97" s="36">
        <f t="shared" si="12"/>
        <v>120.93449056603775</v>
      </c>
      <c r="L97" s="50">
        <f t="shared" si="8"/>
        <v>530000</v>
      </c>
      <c r="M97" s="50">
        <f t="shared" si="9"/>
        <v>132500</v>
      </c>
      <c r="N97" s="50">
        <f t="shared" si="10"/>
        <v>160238.2</v>
      </c>
      <c r="O97" s="36"/>
    </row>
    <row r="98" spans="1:15" ht="49.5" customHeight="1">
      <c r="A98" s="10"/>
      <c r="B98" s="49" t="s">
        <v>84</v>
      </c>
      <c r="C98" s="49">
        <v>30000000</v>
      </c>
      <c r="D98" s="50">
        <f>D99+D103</f>
        <v>0</v>
      </c>
      <c r="E98" s="50">
        <f>E99+E103</f>
        <v>0</v>
      </c>
      <c r="F98" s="50">
        <f>F99+F103</f>
        <v>834.6</v>
      </c>
      <c r="G98" s="51" t="e">
        <f>F98/E98*100</f>
        <v>#DIV/0!</v>
      </c>
      <c r="H98" s="50">
        <f>H99+H103</f>
        <v>100000</v>
      </c>
      <c r="I98" s="50">
        <f>I99+I103</f>
        <v>10000</v>
      </c>
      <c r="J98" s="50">
        <f>J99+J103</f>
        <v>1661045.23</v>
      </c>
      <c r="K98" s="51">
        <f t="shared" si="12"/>
        <v>16610.4523</v>
      </c>
      <c r="L98" s="50">
        <f t="shared" si="8"/>
        <v>100000</v>
      </c>
      <c r="M98" s="50">
        <f t="shared" si="9"/>
        <v>10000</v>
      </c>
      <c r="N98" s="50">
        <f t="shared" si="10"/>
        <v>1661879.83</v>
      </c>
      <c r="O98" s="51">
        <f t="shared" si="11"/>
        <v>16618.7983</v>
      </c>
    </row>
    <row r="99" spans="1:15" ht="49.5" customHeight="1">
      <c r="A99" s="10"/>
      <c r="B99" s="31" t="s">
        <v>85</v>
      </c>
      <c r="C99" s="31">
        <v>31000000</v>
      </c>
      <c r="D99" s="38">
        <f>D100+D102</f>
        <v>0</v>
      </c>
      <c r="E99" s="38">
        <f>E100+E102</f>
        <v>0</v>
      </c>
      <c r="F99" s="38">
        <f>F100+F102</f>
        <v>834.6</v>
      </c>
      <c r="G99" s="36" t="e">
        <f>F99/E99*100</f>
        <v>#DIV/0!</v>
      </c>
      <c r="H99" s="38">
        <f>H100+H102</f>
        <v>0</v>
      </c>
      <c r="I99" s="38">
        <f>I100+I102</f>
        <v>0</v>
      </c>
      <c r="J99" s="38"/>
      <c r="K99" s="36" t="e">
        <f t="shared" si="12"/>
        <v>#DIV/0!</v>
      </c>
      <c r="L99" s="50">
        <f t="shared" si="8"/>
        <v>0</v>
      </c>
      <c r="M99" s="50">
        <f t="shared" si="9"/>
        <v>0</v>
      </c>
      <c r="N99" s="50">
        <f t="shared" si="10"/>
        <v>834.6</v>
      </c>
      <c r="O99" s="36" t="e">
        <f t="shared" si="11"/>
        <v>#DIV/0!</v>
      </c>
    </row>
    <row r="100" spans="1:15" ht="96" customHeight="1">
      <c r="A100" s="10"/>
      <c r="B100" s="47" t="s">
        <v>102</v>
      </c>
      <c r="C100" s="31">
        <v>31010000</v>
      </c>
      <c r="D100" s="38">
        <f>D101</f>
        <v>0</v>
      </c>
      <c r="E100" s="38">
        <f>E101</f>
        <v>0</v>
      </c>
      <c r="F100" s="38">
        <f>F101</f>
        <v>834.6</v>
      </c>
      <c r="G100" s="36" t="e">
        <f>F100/E100*100</f>
        <v>#DIV/0!</v>
      </c>
      <c r="H100" s="38">
        <f>H101</f>
        <v>0</v>
      </c>
      <c r="I100" s="38">
        <f>I101</f>
        <v>0</v>
      </c>
      <c r="J100" s="38">
        <f>J101</f>
        <v>0</v>
      </c>
      <c r="K100" s="36"/>
      <c r="L100" s="50">
        <f t="shared" si="8"/>
        <v>0</v>
      </c>
      <c r="M100" s="50">
        <f t="shared" si="9"/>
        <v>0</v>
      </c>
      <c r="N100" s="50">
        <f t="shared" si="10"/>
        <v>834.6</v>
      </c>
      <c r="O100" s="36" t="e">
        <f t="shared" si="11"/>
        <v>#DIV/0!</v>
      </c>
    </row>
    <row r="101" spans="1:15" ht="93.75">
      <c r="A101" s="10"/>
      <c r="B101" s="47" t="s">
        <v>103</v>
      </c>
      <c r="C101" s="31">
        <v>31010200</v>
      </c>
      <c r="D101" s="38">
        <v>0</v>
      </c>
      <c r="E101" s="38"/>
      <c r="F101" s="38">
        <v>834.6</v>
      </c>
      <c r="G101" s="36" t="e">
        <f>F101/E101*100</f>
        <v>#DIV/0!</v>
      </c>
      <c r="H101" s="38"/>
      <c r="I101" s="38"/>
      <c r="J101" s="38"/>
      <c r="K101" s="36"/>
      <c r="L101" s="50">
        <f t="shared" si="8"/>
        <v>0</v>
      </c>
      <c r="M101" s="50">
        <f t="shared" si="9"/>
        <v>0</v>
      </c>
      <c r="N101" s="50">
        <f t="shared" si="10"/>
        <v>834.6</v>
      </c>
      <c r="O101" s="36" t="e">
        <f t="shared" si="11"/>
        <v>#DIV/0!</v>
      </c>
    </row>
    <row r="102" spans="1:15" ht="61.5" customHeight="1" hidden="1">
      <c r="A102" s="10"/>
      <c r="B102" s="31" t="s">
        <v>86</v>
      </c>
      <c r="C102" s="31">
        <v>31030000</v>
      </c>
      <c r="D102" s="38"/>
      <c r="E102" s="38"/>
      <c r="F102" s="38"/>
      <c r="G102" s="36"/>
      <c r="H102" s="38"/>
      <c r="I102" s="38"/>
      <c r="J102" s="38"/>
      <c r="K102" s="36" t="e">
        <f aca="true" t="shared" si="13" ref="K102:K108">(J102/I102)*100</f>
        <v>#DIV/0!</v>
      </c>
      <c r="L102" s="50">
        <f t="shared" si="8"/>
        <v>0</v>
      </c>
      <c r="M102" s="50">
        <f t="shared" si="9"/>
        <v>0</v>
      </c>
      <c r="N102" s="50">
        <f t="shared" si="10"/>
        <v>0</v>
      </c>
      <c r="O102" s="36" t="e">
        <f t="shared" si="11"/>
        <v>#DIV/0!</v>
      </c>
    </row>
    <row r="103" spans="1:15" ht="49.5" customHeight="1">
      <c r="A103" s="10"/>
      <c r="B103" s="31" t="s">
        <v>87</v>
      </c>
      <c r="C103" s="31">
        <v>33000000</v>
      </c>
      <c r="D103" s="38">
        <f aca="true" t="shared" si="14" ref="D103:F104">D104</f>
        <v>0</v>
      </c>
      <c r="E103" s="38">
        <f t="shared" si="14"/>
        <v>0</v>
      </c>
      <c r="F103" s="38">
        <f t="shared" si="14"/>
        <v>0</v>
      </c>
      <c r="G103" s="36"/>
      <c r="H103" s="38">
        <f aca="true" t="shared" si="15" ref="H103:J104">H104</f>
        <v>100000</v>
      </c>
      <c r="I103" s="38">
        <f t="shared" si="15"/>
        <v>10000</v>
      </c>
      <c r="J103" s="38">
        <f t="shared" si="15"/>
        <v>1661045.23</v>
      </c>
      <c r="K103" s="36">
        <f t="shared" si="13"/>
        <v>16610.4523</v>
      </c>
      <c r="L103" s="50">
        <f t="shared" si="8"/>
        <v>100000</v>
      </c>
      <c r="M103" s="50">
        <f t="shared" si="9"/>
        <v>10000</v>
      </c>
      <c r="N103" s="50">
        <f t="shared" si="10"/>
        <v>1661045.23</v>
      </c>
      <c r="O103" s="36"/>
    </row>
    <row r="104" spans="1:15" ht="49.5" customHeight="1" thickBot="1">
      <c r="A104" s="10"/>
      <c r="B104" s="43" t="s">
        <v>88</v>
      </c>
      <c r="C104" s="56">
        <v>33010000</v>
      </c>
      <c r="D104" s="37">
        <f t="shared" si="14"/>
        <v>0</v>
      </c>
      <c r="E104" s="37">
        <f t="shared" si="14"/>
        <v>0</v>
      </c>
      <c r="F104" s="37">
        <f t="shared" si="14"/>
        <v>0</v>
      </c>
      <c r="G104" s="36"/>
      <c r="H104" s="37">
        <f t="shared" si="15"/>
        <v>100000</v>
      </c>
      <c r="I104" s="37">
        <f t="shared" si="15"/>
        <v>10000</v>
      </c>
      <c r="J104" s="37">
        <f>J105</f>
        <v>1661045.23</v>
      </c>
      <c r="K104" s="36">
        <f t="shared" si="13"/>
        <v>16610.4523</v>
      </c>
      <c r="L104" s="50">
        <f t="shared" si="8"/>
        <v>100000</v>
      </c>
      <c r="M104" s="50">
        <f t="shared" si="9"/>
        <v>10000</v>
      </c>
      <c r="N104" s="50">
        <f t="shared" si="10"/>
        <v>1661045.23</v>
      </c>
      <c r="O104" s="36"/>
    </row>
    <row r="105" spans="1:15" ht="93.75">
      <c r="A105" s="34"/>
      <c r="B105" s="44" t="s">
        <v>89</v>
      </c>
      <c r="C105" s="57">
        <v>33010100</v>
      </c>
      <c r="D105" s="41"/>
      <c r="E105" s="41"/>
      <c r="F105" s="41"/>
      <c r="G105" s="36"/>
      <c r="H105" s="41">
        <v>100000</v>
      </c>
      <c r="I105" s="41">
        <v>10000</v>
      </c>
      <c r="J105" s="41">
        <v>1661045.23</v>
      </c>
      <c r="K105" s="36">
        <f t="shared" si="13"/>
        <v>16610.4523</v>
      </c>
      <c r="L105" s="50">
        <f t="shared" si="8"/>
        <v>100000</v>
      </c>
      <c r="M105" s="50">
        <f t="shared" si="9"/>
        <v>10000</v>
      </c>
      <c r="N105" s="50">
        <f t="shared" si="10"/>
        <v>1661045.23</v>
      </c>
      <c r="O105" s="36"/>
    </row>
    <row r="106" spans="1:15" s="20" customFormat="1" ht="36.75" customHeight="1">
      <c r="A106" s="35"/>
      <c r="B106" s="49" t="s">
        <v>119</v>
      </c>
      <c r="C106" s="58"/>
      <c r="D106" s="50">
        <f>D11+D63+D98</f>
        <v>82000000</v>
      </c>
      <c r="E106" s="50">
        <f>E11+E63+E98</f>
        <v>16770075</v>
      </c>
      <c r="F106" s="50">
        <f>F11+F63+F98</f>
        <v>20021039.310000002</v>
      </c>
      <c r="G106" s="51">
        <f aca="true" t="shared" si="16" ref="G106:G112">F106/E106*100</f>
        <v>119.38550847268125</v>
      </c>
      <c r="H106" s="50">
        <f>H11+H63+H98</f>
        <v>3429089</v>
      </c>
      <c r="I106" s="50">
        <f>I11+I63+I98</f>
        <v>777772.25</v>
      </c>
      <c r="J106" s="50">
        <f>J11+J63+J98</f>
        <v>2394078.23</v>
      </c>
      <c r="K106" s="51">
        <f t="shared" si="13"/>
        <v>307.8122458084613</v>
      </c>
      <c r="L106" s="50">
        <f t="shared" si="8"/>
        <v>85429089</v>
      </c>
      <c r="M106" s="50">
        <f t="shared" si="9"/>
        <v>17547847.25</v>
      </c>
      <c r="N106" s="50">
        <f t="shared" si="10"/>
        <v>22415117.540000003</v>
      </c>
      <c r="O106" s="51">
        <f t="shared" si="11"/>
        <v>127.73713618916989</v>
      </c>
    </row>
    <row r="107" spans="1:15" ht="49.5" customHeight="1">
      <c r="A107" s="10"/>
      <c r="B107" s="52" t="s">
        <v>68</v>
      </c>
      <c r="C107" s="55">
        <v>40000000</v>
      </c>
      <c r="D107" s="53">
        <f>D108</f>
        <v>76591061</v>
      </c>
      <c r="E107" s="53">
        <f>E108</f>
        <v>18354091</v>
      </c>
      <c r="F107" s="53">
        <f>F108</f>
        <v>18354091</v>
      </c>
      <c r="G107" s="54">
        <f t="shared" si="16"/>
        <v>100</v>
      </c>
      <c r="H107" s="53">
        <f>H108</f>
        <v>0</v>
      </c>
      <c r="I107" s="53">
        <f>I108</f>
        <v>0</v>
      </c>
      <c r="J107" s="53">
        <f>J108</f>
        <v>0</v>
      </c>
      <c r="K107" s="54" t="e">
        <f t="shared" si="13"/>
        <v>#DIV/0!</v>
      </c>
      <c r="L107" s="50">
        <f t="shared" si="8"/>
        <v>76591061</v>
      </c>
      <c r="M107" s="50">
        <f t="shared" si="9"/>
        <v>18354091</v>
      </c>
      <c r="N107" s="50">
        <f t="shared" si="10"/>
        <v>18354091</v>
      </c>
      <c r="O107" s="51">
        <f t="shared" si="11"/>
        <v>100</v>
      </c>
    </row>
    <row r="108" spans="1:15" ht="49.5" customHeight="1">
      <c r="A108" s="10"/>
      <c r="B108" s="31" t="s">
        <v>69</v>
      </c>
      <c r="C108" s="33">
        <v>41000000</v>
      </c>
      <c r="D108" s="38">
        <f>D109+D113+D127+D125</f>
        <v>76591061</v>
      </c>
      <c r="E108" s="38">
        <f>E109+E113+E127+E125</f>
        <v>18354091</v>
      </c>
      <c r="F108" s="38">
        <f>F109+F113+F127+F125</f>
        <v>18354091</v>
      </c>
      <c r="G108" s="36">
        <f t="shared" si="16"/>
        <v>100</v>
      </c>
      <c r="H108" s="38">
        <f>H109+H113</f>
        <v>0</v>
      </c>
      <c r="I108" s="38">
        <f>I109+I113</f>
        <v>0</v>
      </c>
      <c r="J108" s="38">
        <f>J109+J113</f>
        <v>0</v>
      </c>
      <c r="K108" s="36" t="e">
        <f t="shared" si="13"/>
        <v>#DIV/0!</v>
      </c>
      <c r="L108" s="50">
        <f t="shared" si="8"/>
        <v>76591061</v>
      </c>
      <c r="M108" s="50">
        <f t="shared" si="9"/>
        <v>18354091</v>
      </c>
      <c r="N108" s="50">
        <f t="shared" si="10"/>
        <v>18354091</v>
      </c>
      <c r="O108" s="36">
        <f t="shared" si="11"/>
        <v>100</v>
      </c>
    </row>
    <row r="109" spans="1:15" ht="33.75" customHeight="1">
      <c r="A109" s="10"/>
      <c r="B109" s="31" t="s">
        <v>70</v>
      </c>
      <c r="C109" s="33">
        <v>41020000</v>
      </c>
      <c r="D109" s="38">
        <f>D110+D111+D112</f>
        <v>7250000</v>
      </c>
      <c r="E109" s="38">
        <f>E110+E111+E112</f>
        <v>1812600</v>
      </c>
      <c r="F109" s="38">
        <f>F110+F111+F112</f>
        <v>1812600</v>
      </c>
      <c r="G109" s="36">
        <f t="shared" si="16"/>
        <v>100</v>
      </c>
      <c r="H109" s="38">
        <f>H110+H111</f>
        <v>0</v>
      </c>
      <c r="I109" s="38">
        <f>I110+I111</f>
        <v>0</v>
      </c>
      <c r="J109" s="38">
        <f>J110+J111</f>
        <v>0</v>
      </c>
      <c r="K109" s="36"/>
      <c r="L109" s="50">
        <f t="shared" si="8"/>
        <v>7250000</v>
      </c>
      <c r="M109" s="50">
        <f t="shared" si="9"/>
        <v>1812600</v>
      </c>
      <c r="N109" s="50">
        <f t="shared" si="10"/>
        <v>1812600</v>
      </c>
      <c r="O109" s="36">
        <f t="shared" si="11"/>
        <v>100</v>
      </c>
    </row>
    <row r="110" spans="1:15" ht="33.75" customHeight="1">
      <c r="A110" s="10"/>
      <c r="B110" s="47" t="s">
        <v>104</v>
      </c>
      <c r="C110" s="33">
        <v>41020100</v>
      </c>
      <c r="D110" s="38">
        <v>7250000</v>
      </c>
      <c r="E110" s="38">
        <v>1812600</v>
      </c>
      <c r="F110" s="38">
        <v>1812600</v>
      </c>
      <c r="G110" s="36">
        <f t="shared" si="16"/>
        <v>100</v>
      </c>
      <c r="H110" s="42"/>
      <c r="I110" s="42"/>
      <c r="J110" s="42"/>
      <c r="K110" s="36"/>
      <c r="L110" s="50">
        <f t="shared" si="8"/>
        <v>7250000</v>
      </c>
      <c r="M110" s="50">
        <f t="shared" si="9"/>
        <v>1812600</v>
      </c>
      <c r="N110" s="50">
        <f t="shared" si="10"/>
        <v>1812600</v>
      </c>
      <c r="O110" s="36">
        <f t="shared" si="11"/>
        <v>100</v>
      </c>
    </row>
    <row r="111" spans="1:15" ht="75" hidden="1">
      <c r="A111" s="10"/>
      <c r="B111" s="47" t="s">
        <v>105</v>
      </c>
      <c r="C111" s="33">
        <v>41020200</v>
      </c>
      <c r="D111" s="38"/>
      <c r="E111" s="38"/>
      <c r="F111" s="38"/>
      <c r="G111" s="36" t="e">
        <f t="shared" si="16"/>
        <v>#DIV/0!</v>
      </c>
      <c r="H111" s="42"/>
      <c r="I111" s="42"/>
      <c r="J111" s="42"/>
      <c r="K111" s="36"/>
      <c r="L111" s="50">
        <f t="shared" si="8"/>
        <v>0</v>
      </c>
      <c r="M111" s="50">
        <f t="shared" si="9"/>
        <v>0</v>
      </c>
      <c r="N111" s="50">
        <f t="shared" si="10"/>
        <v>0</v>
      </c>
      <c r="O111" s="36" t="e">
        <f t="shared" si="11"/>
        <v>#DIV/0!</v>
      </c>
    </row>
    <row r="112" spans="1:15" ht="38.25" customHeight="1" hidden="1">
      <c r="A112" s="10"/>
      <c r="B112" s="31" t="s">
        <v>120</v>
      </c>
      <c r="C112" s="33">
        <v>41020600</v>
      </c>
      <c r="D112" s="38"/>
      <c r="E112" s="38"/>
      <c r="F112" s="38"/>
      <c r="G112" s="36" t="e">
        <f t="shared" si="16"/>
        <v>#DIV/0!</v>
      </c>
      <c r="H112" s="42"/>
      <c r="I112" s="42"/>
      <c r="J112" s="42"/>
      <c r="K112" s="36"/>
      <c r="L112" s="50">
        <f t="shared" si="8"/>
        <v>0</v>
      </c>
      <c r="M112" s="50">
        <f t="shared" si="9"/>
        <v>0</v>
      </c>
      <c r="N112" s="50">
        <f t="shared" si="10"/>
        <v>0</v>
      </c>
      <c r="O112" s="36"/>
    </row>
    <row r="113" spans="1:15" ht="49.5" customHeight="1">
      <c r="A113" s="10"/>
      <c r="B113" s="31" t="s">
        <v>71</v>
      </c>
      <c r="C113" s="33">
        <v>41030000</v>
      </c>
      <c r="D113" s="38">
        <f>D115+D116+D118+D119+D122+D123+D114+D117+D120+D121+D124</f>
        <v>61645700</v>
      </c>
      <c r="E113" s="38">
        <f>E115+E116+E118+E119+E122+E123+E114+E117+E120+E121+E124</f>
        <v>14776900</v>
      </c>
      <c r="F113" s="38">
        <f>F115+F116+F118+F119+F122+F123+F114+F117+F120+F121+F124</f>
        <v>14776900</v>
      </c>
      <c r="G113" s="36">
        <f aca="true" t="shared" si="17" ref="G113:G127">F113/E113*100</f>
        <v>100</v>
      </c>
      <c r="H113" s="38">
        <f>H115+H116+H118+H119+H114+H120+H122+H123</f>
        <v>0</v>
      </c>
      <c r="I113" s="38">
        <f>I115+I116+I118+I119+I114+I120+I122+I123</f>
        <v>0</v>
      </c>
      <c r="J113" s="38">
        <f>J115+J116+J118+J119+J114+J120+J122+J123</f>
        <v>0</v>
      </c>
      <c r="K113" s="36" t="e">
        <f>(J113/I113)*100</f>
        <v>#DIV/0!</v>
      </c>
      <c r="L113" s="50">
        <f t="shared" si="8"/>
        <v>61645700</v>
      </c>
      <c r="M113" s="50">
        <f t="shared" si="9"/>
        <v>14776900</v>
      </c>
      <c r="N113" s="50">
        <f t="shared" si="10"/>
        <v>14776900</v>
      </c>
      <c r="O113" s="36">
        <f t="shared" si="11"/>
        <v>100</v>
      </c>
    </row>
    <row r="114" spans="1:15" ht="49.5" customHeight="1" hidden="1">
      <c r="A114" s="10"/>
      <c r="B114" s="31" t="s">
        <v>118</v>
      </c>
      <c r="C114" s="33">
        <v>41033200</v>
      </c>
      <c r="D114" s="38"/>
      <c r="E114" s="38"/>
      <c r="F114" s="38"/>
      <c r="G114" s="36" t="e">
        <f t="shared" si="17"/>
        <v>#DIV/0!</v>
      </c>
      <c r="H114" s="38"/>
      <c r="I114" s="38"/>
      <c r="J114" s="38"/>
      <c r="K114" s="36" t="e">
        <f>(J114/I114)*100</f>
        <v>#DIV/0!</v>
      </c>
      <c r="L114" s="50">
        <f t="shared" si="8"/>
        <v>0</v>
      </c>
      <c r="M114" s="50">
        <f t="shared" si="9"/>
        <v>0</v>
      </c>
      <c r="N114" s="50">
        <f t="shared" si="10"/>
        <v>0</v>
      </c>
      <c r="O114" s="36"/>
    </row>
    <row r="115" spans="1:15" ht="37.5">
      <c r="A115" s="10"/>
      <c r="B115" s="47" t="s">
        <v>106</v>
      </c>
      <c r="C115" s="33">
        <v>41033900</v>
      </c>
      <c r="D115" s="38">
        <v>44395600</v>
      </c>
      <c r="E115" s="38">
        <v>10255500</v>
      </c>
      <c r="F115" s="38">
        <v>10255500</v>
      </c>
      <c r="G115" s="36">
        <f t="shared" si="17"/>
        <v>100</v>
      </c>
      <c r="H115" s="38"/>
      <c r="I115" s="38"/>
      <c r="J115" s="38"/>
      <c r="K115" s="36"/>
      <c r="L115" s="50">
        <f t="shared" si="8"/>
        <v>44395600</v>
      </c>
      <c r="M115" s="50">
        <f t="shared" si="9"/>
        <v>10255500</v>
      </c>
      <c r="N115" s="50">
        <f t="shared" si="10"/>
        <v>10255500</v>
      </c>
      <c r="O115" s="36">
        <f t="shared" si="11"/>
        <v>100</v>
      </c>
    </row>
    <row r="116" spans="1:15" ht="37.5">
      <c r="A116" s="10"/>
      <c r="B116" s="47" t="s">
        <v>107</v>
      </c>
      <c r="C116" s="33">
        <v>41034200</v>
      </c>
      <c r="D116" s="38">
        <v>16971100</v>
      </c>
      <c r="E116" s="38">
        <v>4242400</v>
      </c>
      <c r="F116" s="38">
        <v>4242400</v>
      </c>
      <c r="G116" s="36">
        <f t="shared" si="17"/>
        <v>100</v>
      </c>
      <c r="H116" s="38"/>
      <c r="I116" s="38"/>
      <c r="J116" s="38"/>
      <c r="K116" s="36"/>
      <c r="L116" s="50">
        <f t="shared" si="8"/>
        <v>16971100</v>
      </c>
      <c r="M116" s="50">
        <f t="shared" si="9"/>
        <v>4242400</v>
      </c>
      <c r="N116" s="50">
        <f t="shared" si="10"/>
        <v>4242400</v>
      </c>
      <c r="O116" s="36">
        <f t="shared" si="11"/>
        <v>100</v>
      </c>
    </row>
    <row r="117" spans="1:15" ht="131.25" hidden="1">
      <c r="A117" s="10"/>
      <c r="B117" s="47" t="s">
        <v>121</v>
      </c>
      <c r="C117" s="33">
        <v>41034400</v>
      </c>
      <c r="D117" s="38"/>
      <c r="E117" s="38"/>
      <c r="F117" s="38"/>
      <c r="G117" s="36" t="e">
        <f t="shared" si="17"/>
        <v>#DIV/0!</v>
      </c>
      <c r="H117" s="38"/>
      <c r="I117" s="38"/>
      <c r="J117" s="38"/>
      <c r="K117" s="36"/>
      <c r="L117" s="50">
        <f t="shared" si="8"/>
        <v>0</v>
      </c>
      <c r="M117" s="50">
        <f t="shared" si="9"/>
        <v>0</v>
      </c>
      <c r="N117" s="50">
        <f t="shared" si="10"/>
        <v>0</v>
      </c>
      <c r="O117" s="36" t="e">
        <f t="shared" si="11"/>
        <v>#DIV/0!</v>
      </c>
    </row>
    <row r="118" spans="1:15" ht="56.25" hidden="1">
      <c r="A118" s="10"/>
      <c r="B118" s="47" t="s">
        <v>108</v>
      </c>
      <c r="C118" s="33">
        <v>41034500</v>
      </c>
      <c r="D118" s="38"/>
      <c r="E118" s="38"/>
      <c r="F118" s="38"/>
      <c r="G118" s="36" t="e">
        <f t="shared" si="17"/>
        <v>#DIV/0!</v>
      </c>
      <c r="H118" s="38"/>
      <c r="I118" s="38"/>
      <c r="J118" s="38"/>
      <c r="K118" s="36" t="e">
        <f>(J118/I118)*100</f>
        <v>#DIV/0!</v>
      </c>
      <c r="L118" s="50">
        <f t="shared" si="8"/>
        <v>0</v>
      </c>
      <c r="M118" s="50">
        <f t="shared" si="9"/>
        <v>0</v>
      </c>
      <c r="N118" s="50">
        <f t="shared" si="10"/>
        <v>0</v>
      </c>
      <c r="O118" s="36" t="e">
        <f t="shared" si="11"/>
        <v>#DIV/0!</v>
      </c>
    </row>
    <row r="119" spans="1:15" ht="49.5" customHeight="1" hidden="1">
      <c r="A119" s="10"/>
      <c r="B119" s="31" t="s">
        <v>72</v>
      </c>
      <c r="C119" s="33">
        <v>41035000</v>
      </c>
      <c r="D119" s="38"/>
      <c r="E119" s="38"/>
      <c r="F119" s="38"/>
      <c r="G119" s="36" t="e">
        <f t="shared" si="17"/>
        <v>#DIV/0!</v>
      </c>
      <c r="H119" s="38"/>
      <c r="I119" s="38"/>
      <c r="J119" s="38"/>
      <c r="K119" s="36" t="e">
        <f>(J119/I119)*100</f>
        <v>#DIV/0!</v>
      </c>
      <c r="L119" s="50">
        <f t="shared" si="8"/>
        <v>0</v>
      </c>
      <c r="M119" s="50">
        <f t="shared" si="9"/>
        <v>0</v>
      </c>
      <c r="N119" s="50">
        <f t="shared" si="10"/>
        <v>0</v>
      </c>
      <c r="O119" s="36" t="e">
        <f t="shared" si="11"/>
        <v>#DIV/0!</v>
      </c>
    </row>
    <row r="120" spans="1:15" ht="75" hidden="1">
      <c r="A120" s="10"/>
      <c r="B120" s="47" t="s">
        <v>116</v>
      </c>
      <c r="C120" s="33">
        <v>41035200</v>
      </c>
      <c r="D120" s="38"/>
      <c r="E120" s="38"/>
      <c r="F120" s="38"/>
      <c r="G120" s="36" t="e">
        <f t="shared" si="17"/>
        <v>#DIV/0!</v>
      </c>
      <c r="H120" s="38"/>
      <c r="I120" s="38"/>
      <c r="J120" s="38"/>
      <c r="K120" s="36" t="e">
        <f>(J120/I120)*100</f>
        <v>#DIV/0!</v>
      </c>
      <c r="L120" s="50">
        <f t="shared" si="8"/>
        <v>0</v>
      </c>
      <c r="M120" s="50">
        <f t="shared" si="9"/>
        <v>0</v>
      </c>
      <c r="N120" s="50">
        <f t="shared" si="10"/>
        <v>0</v>
      </c>
      <c r="O120" s="36" t="e">
        <f t="shared" si="11"/>
        <v>#DIV/0!</v>
      </c>
    </row>
    <row r="121" spans="1:15" ht="75" hidden="1">
      <c r="A121" s="10"/>
      <c r="B121" s="47" t="s">
        <v>122</v>
      </c>
      <c r="C121" s="33">
        <v>41035300</v>
      </c>
      <c r="D121" s="38"/>
      <c r="E121" s="38"/>
      <c r="F121" s="38"/>
      <c r="G121" s="36" t="e">
        <f t="shared" si="17"/>
        <v>#DIV/0!</v>
      </c>
      <c r="H121" s="38"/>
      <c r="I121" s="38"/>
      <c r="J121" s="38"/>
      <c r="K121" s="36"/>
      <c r="L121" s="50">
        <f t="shared" si="8"/>
        <v>0</v>
      </c>
      <c r="M121" s="50">
        <f t="shared" si="9"/>
        <v>0</v>
      </c>
      <c r="N121" s="50">
        <f t="shared" si="10"/>
        <v>0</v>
      </c>
      <c r="O121" s="36" t="e">
        <f t="shared" si="11"/>
        <v>#DIV/0!</v>
      </c>
    </row>
    <row r="122" spans="1:15" ht="56.25" hidden="1">
      <c r="A122" s="10"/>
      <c r="B122" s="47" t="s">
        <v>109</v>
      </c>
      <c r="C122" s="33">
        <v>41035400</v>
      </c>
      <c r="D122" s="38"/>
      <c r="E122" s="38"/>
      <c r="F122" s="38"/>
      <c r="G122" s="36" t="e">
        <f t="shared" si="17"/>
        <v>#DIV/0!</v>
      </c>
      <c r="H122" s="38"/>
      <c r="I122" s="38"/>
      <c r="J122" s="38"/>
      <c r="K122" s="36"/>
      <c r="L122" s="50">
        <f t="shared" si="8"/>
        <v>0</v>
      </c>
      <c r="M122" s="50">
        <f t="shared" si="9"/>
        <v>0</v>
      </c>
      <c r="N122" s="50">
        <f t="shared" si="10"/>
        <v>0</v>
      </c>
      <c r="O122" s="36" t="e">
        <f t="shared" si="11"/>
        <v>#DIV/0!</v>
      </c>
    </row>
    <row r="123" spans="1:15" ht="61.5" customHeight="1" hidden="1">
      <c r="A123" s="10"/>
      <c r="B123" s="31" t="s">
        <v>117</v>
      </c>
      <c r="C123" s="33">
        <v>41033600</v>
      </c>
      <c r="D123" s="38"/>
      <c r="E123" s="38"/>
      <c r="F123" s="38"/>
      <c r="G123" s="36" t="e">
        <f t="shared" si="17"/>
        <v>#DIV/0!</v>
      </c>
      <c r="H123" s="42"/>
      <c r="I123" s="42"/>
      <c r="J123" s="42"/>
      <c r="K123" s="36"/>
      <c r="L123" s="50">
        <f t="shared" si="8"/>
        <v>0</v>
      </c>
      <c r="M123" s="50">
        <f t="shared" si="9"/>
        <v>0</v>
      </c>
      <c r="N123" s="50">
        <f t="shared" si="10"/>
        <v>0</v>
      </c>
      <c r="O123" s="36" t="e">
        <f t="shared" si="11"/>
        <v>#DIV/0!</v>
      </c>
    </row>
    <row r="124" spans="1:15" ht="61.5" customHeight="1">
      <c r="A124" s="10"/>
      <c r="B124" s="31" t="s">
        <v>108</v>
      </c>
      <c r="C124" s="33">
        <v>41034500</v>
      </c>
      <c r="D124" s="38">
        <v>279000</v>
      </c>
      <c r="E124" s="38">
        <v>279000</v>
      </c>
      <c r="F124" s="38">
        <v>279000</v>
      </c>
      <c r="G124" s="36">
        <f t="shared" si="17"/>
        <v>100</v>
      </c>
      <c r="H124" s="42"/>
      <c r="I124" s="42"/>
      <c r="J124" s="42"/>
      <c r="K124" s="36"/>
      <c r="L124" s="50">
        <f t="shared" si="8"/>
        <v>279000</v>
      </c>
      <c r="M124" s="50">
        <f t="shared" si="9"/>
        <v>279000</v>
      </c>
      <c r="N124" s="50">
        <f t="shared" si="10"/>
        <v>279000</v>
      </c>
      <c r="O124" s="36">
        <f t="shared" si="11"/>
        <v>100</v>
      </c>
    </row>
    <row r="125" spans="1:15" ht="61.5" customHeight="1">
      <c r="A125" s="10"/>
      <c r="B125" s="31" t="s">
        <v>135</v>
      </c>
      <c r="C125" s="33">
        <v>41040000</v>
      </c>
      <c r="D125" s="38">
        <f>D126</f>
        <v>3156900</v>
      </c>
      <c r="E125" s="38">
        <f>E126</f>
        <v>1189030</v>
      </c>
      <c r="F125" s="38">
        <f>F126</f>
        <v>1189030</v>
      </c>
      <c r="G125" s="36">
        <f t="shared" si="17"/>
        <v>100</v>
      </c>
      <c r="H125" s="42"/>
      <c r="I125" s="42"/>
      <c r="J125" s="42"/>
      <c r="K125" s="36"/>
      <c r="L125" s="50">
        <f t="shared" si="8"/>
        <v>3156900</v>
      </c>
      <c r="M125" s="50">
        <f t="shared" si="9"/>
        <v>1189030</v>
      </c>
      <c r="N125" s="50">
        <f t="shared" si="10"/>
        <v>1189030</v>
      </c>
      <c r="O125" s="36">
        <f t="shared" si="11"/>
        <v>100</v>
      </c>
    </row>
    <row r="126" spans="1:15" ht="93" customHeight="1">
      <c r="A126" s="10"/>
      <c r="B126" s="31" t="s">
        <v>136</v>
      </c>
      <c r="C126" s="33">
        <v>41040200</v>
      </c>
      <c r="D126" s="38">
        <v>3156900</v>
      </c>
      <c r="E126" s="38">
        <v>1189030</v>
      </c>
      <c r="F126" s="38">
        <v>1189030</v>
      </c>
      <c r="G126" s="36">
        <f t="shared" si="17"/>
        <v>100</v>
      </c>
      <c r="H126" s="42"/>
      <c r="I126" s="42"/>
      <c r="J126" s="42"/>
      <c r="K126" s="36"/>
      <c r="L126" s="50">
        <f t="shared" si="8"/>
        <v>3156900</v>
      </c>
      <c r="M126" s="50">
        <f t="shared" si="9"/>
        <v>1189030</v>
      </c>
      <c r="N126" s="50">
        <f t="shared" si="10"/>
        <v>1189030</v>
      </c>
      <c r="O126" s="36">
        <f t="shared" si="11"/>
        <v>100</v>
      </c>
    </row>
    <row r="127" spans="1:15" ht="37.5">
      <c r="A127" s="10"/>
      <c r="B127" s="31" t="s">
        <v>129</v>
      </c>
      <c r="C127" s="33">
        <v>41050000</v>
      </c>
      <c r="D127" s="38">
        <f>D131+D130+D129+D128</f>
        <v>4538461</v>
      </c>
      <c r="E127" s="38">
        <f>E131+E130+E129+E128</f>
        <v>575561</v>
      </c>
      <c r="F127" s="38">
        <f>F131+F130+F129+F128</f>
        <v>575561</v>
      </c>
      <c r="G127" s="36">
        <f t="shared" si="17"/>
        <v>100</v>
      </c>
      <c r="H127" s="42"/>
      <c r="I127" s="42"/>
      <c r="J127" s="42"/>
      <c r="K127" s="36"/>
      <c r="L127" s="50">
        <f t="shared" si="8"/>
        <v>4538461</v>
      </c>
      <c r="M127" s="50">
        <f t="shared" si="9"/>
        <v>575561</v>
      </c>
      <c r="N127" s="50">
        <f t="shared" si="10"/>
        <v>575561</v>
      </c>
      <c r="O127" s="36">
        <f t="shared" si="11"/>
        <v>100</v>
      </c>
    </row>
    <row r="128" spans="1:15" ht="56.25">
      <c r="A128" s="10"/>
      <c r="B128" s="31" t="s">
        <v>137</v>
      </c>
      <c r="C128" s="33">
        <v>41051000</v>
      </c>
      <c r="D128" s="38">
        <v>743000</v>
      </c>
      <c r="E128" s="38">
        <v>171600</v>
      </c>
      <c r="F128" s="38">
        <v>171600</v>
      </c>
      <c r="G128" s="36">
        <f>F128/E128*100</f>
        <v>100</v>
      </c>
      <c r="H128" s="42"/>
      <c r="I128" s="42"/>
      <c r="J128" s="42"/>
      <c r="K128" s="36"/>
      <c r="L128" s="50">
        <f t="shared" si="8"/>
        <v>743000</v>
      </c>
      <c r="M128" s="50">
        <f t="shared" si="9"/>
        <v>171600</v>
      </c>
      <c r="N128" s="50">
        <f t="shared" si="10"/>
        <v>171600</v>
      </c>
      <c r="O128" s="36">
        <f t="shared" si="11"/>
        <v>100</v>
      </c>
    </row>
    <row r="129" spans="1:15" ht="56.25">
      <c r="A129" s="10"/>
      <c r="B129" s="31" t="s">
        <v>138</v>
      </c>
      <c r="C129" s="33">
        <v>41051100</v>
      </c>
      <c r="D129" s="38">
        <v>3406350</v>
      </c>
      <c r="E129" s="38">
        <v>211450</v>
      </c>
      <c r="F129" s="38">
        <v>211450</v>
      </c>
      <c r="G129" s="36">
        <f>F129/E129*100</f>
        <v>100</v>
      </c>
      <c r="H129" s="42"/>
      <c r="I129" s="42"/>
      <c r="J129" s="42"/>
      <c r="K129" s="36"/>
      <c r="L129" s="50">
        <f t="shared" si="8"/>
        <v>3406350</v>
      </c>
      <c r="M129" s="50">
        <f t="shared" si="9"/>
        <v>211450</v>
      </c>
      <c r="N129" s="50">
        <f t="shared" si="10"/>
        <v>211450</v>
      </c>
      <c r="O129" s="36">
        <f t="shared" si="11"/>
        <v>100</v>
      </c>
    </row>
    <row r="130" spans="1:15" ht="75">
      <c r="A130" s="10"/>
      <c r="B130" s="31" t="s">
        <v>139</v>
      </c>
      <c r="C130" s="33">
        <v>41051200</v>
      </c>
      <c r="D130" s="38">
        <v>262300</v>
      </c>
      <c r="E130" s="38">
        <v>65700</v>
      </c>
      <c r="F130" s="38">
        <v>65700</v>
      </c>
      <c r="G130" s="36">
        <f>F130/E130*100</f>
        <v>100</v>
      </c>
      <c r="H130" s="42"/>
      <c r="I130" s="42"/>
      <c r="J130" s="42"/>
      <c r="K130" s="36"/>
      <c r="L130" s="50">
        <f t="shared" si="8"/>
        <v>262300</v>
      </c>
      <c r="M130" s="50">
        <f t="shared" si="9"/>
        <v>65700</v>
      </c>
      <c r="N130" s="50">
        <f t="shared" si="10"/>
        <v>65700</v>
      </c>
      <c r="O130" s="36">
        <f t="shared" si="11"/>
        <v>100</v>
      </c>
    </row>
    <row r="131" spans="1:15" ht="18.75">
      <c r="A131" s="10"/>
      <c r="B131" s="31" t="s">
        <v>130</v>
      </c>
      <c r="C131" s="33">
        <v>41053900</v>
      </c>
      <c r="D131" s="38">
        <v>126811</v>
      </c>
      <c r="E131" s="38">
        <v>126811</v>
      </c>
      <c r="F131" s="38">
        <v>126811</v>
      </c>
      <c r="G131" s="36">
        <f>F131/E131*100</f>
        <v>100</v>
      </c>
      <c r="H131" s="42"/>
      <c r="I131" s="42"/>
      <c r="J131" s="42"/>
      <c r="K131" s="36"/>
      <c r="L131" s="50">
        <f t="shared" si="8"/>
        <v>126811</v>
      </c>
      <c r="M131" s="50">
        <f t="shared" si="9"/>
        <v>126811</v>
      </c>
      <c r="N131" s="50">
        <f t="shared" si="10"/>
        <v>126811</v>
      </c>
      <c r="O131" s="36">
        <f t="shared" si="11"/>
        <v>100</v>
      </c>
    </row>
    <row r="132" spans="1:15" ht="22.5" customHeight="1">
      <c r="A132" s="11"/>
      <c r="B132" s="32" t="s">
        <v>13</v>
      </c>
      <c r="C132" s="59">
        <v>900104</v>
      </c>
      <c r="D132" s="36">
        <f>D11+D63+D107+D98</f>
        <v>158591061</v>
      </c>
      <c r="E132" s="36">
        <f>E11+E63+E107+E98</f>
        <v>35124166</v>
      </c>
      <c r="F132" s="36">
        <f>F11+F63+F107+F98</f>
        <v>38375130.31</v>
      </c>
      <c r="G132" s="36">
        <f>F132/E132*100</f>
        <v>109.25563416936363</v>
      </c>
      <c r="H132" s="36">
        <f>H11+H63+H107+H98</f>
        <v>3429089</v>
      </c>
      <c r="I132" s="36">
        <f>I11+I63+I107+I98</f>
        <v>777772.25</v>
      </c>
      <c r="J132" s="36">
        <f>J11+J63+J107+J98</f>
        <v>2394078.23</v>
      </c>
      <c r="K132" s="36">
        <f>(J132/I132)*100</f>
        <v>307.8122458084613</v>
      </c>
      <c r="L132" s="50">
        <f t="shared" si="8"/>
        <v>162020150</v>
      </c>
      <c r="M132" s="50">
        <f t="shared" si="9"/>
        <v>35901938.25</v>
      </c>
      <c r="N132" s="50">
        <f t="shared" si="10"/>
        <v>40769208.54</v>
      </c>
      <c r="O132" s="36">
        <f t="shared" si="11"/>
        <v>113.55712400847884</v>
      </c>
    </row>
    <row r="133" spans="1:15" ht="18.75">
      <c r="A133" s="15"/>
      <c r="B133" s="16"/>
      <c r="C133" s="21"/>
      <c r="D133" s="22"/>
      <c r="E133" s="22"/>
      <c r="F133" s="22"/>
      <c r="G133" s="22">
        <v>0</v>
      </c>
      <c r="H133" s="22"/>
      <c r="I133" s="22"/>
      <c r="J133" s="22"/>
      <c r="K133" s="22"/>
      <c r="L133" s="22"/>
      <c r="M133" s="22"/>
      <c r="N133" s="22"/>
      <c r="O133" s="22"/>
    </row>
    <row r="134" spans="2:4" ht="15.75">
      <c r="B134" s="76" t="s">
        <v>141</v>
      </c>
      <c r="D134" s="77" t="s">
        <v>142</v>
      </c>
    </row>
    <row r="136" spans="2:7" ht="18.75">
      <c r="B136" s="18"/>
      <c r="G136" s="17"/>
    </row>
    <row r="137" spans="2:6" ht="18.75">
      <c r="B137" s="18"/>
      <c r="F137" s="17"/>
    </row>
    <row r="138" spans="2:6" ht="18.75">
      <c r="B138" s="18"/>
      <c r="C138" s="29"/>
      <c r="D138" s="29"/>
      <c r="F138" s="17"/>
    </row>
  </sheetData>
  <sheetProtection/>
  <mergeCells count="25">
    <mergeCell ref="F6:F8"/>
    <mergeCell ref="H5:K5"/>
    <mergeCell ref="A3:O3"/>
    <mergeCell ref="M4:O4"/>
    <mergeCell ref="A5:A8"/>
    <mergeCell ref="G6:G8"/>
    <mergeCell ref="B5:B8"/>
    <mergeCell ref="M1:O1"/>
    <mergeCell ref="L5:O5"/>
    <mergeCell ref="L6:M6"/>
    <mergeCell ref="K6:K8"/>
    <mergeCell ref="L7:L8"/>
    <mergeCell ref="H6:I6"/>
    <mergeCell ref="H7:H8"/>
    <mergeCell ref="I7:I8"/>
    <mergeCell ref="M7:M8"/>
    <mergeCell ref="O6:O8"/>
    <mergeCell ref="N6:N8"/>
    <mergeCell ref="A1:K1"/>
    <mergeCell ref="D5:G5"/>
    <mergeCell ref="C5:C8"/>
    <mergeCell ref="J6:J8"/>
    <mergeCell ref="D6:E6"/>
    <mergeCell ref="D7:D8"/>
    <mergeCell ref="E7:E8"/>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2019-04-09T13:20:33Z</cp:lastPrinted>
  <dcterms:created xsi:type="dcterms:W3CDTF">1998-01-10T08:04:34Z</dcterms:created>
  <dcterms:modified xsi:type="dcterms:W3CDTF">2019-04-24T05:29:41Z</dcterms:modified>
  <cp:category/>
  <cp:version/>
  <cp:contentType/>
  <cp:contentStatus/>
</cp:coreProperties>
</file>