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475" windowWidth="9570" windowHeight="2175" tabRatio="307" activeTab="0"/>
  </bookViews>
  <sheets>
    <sheet name="Звед" sheetId="1" r:id="rId1"/>
  </sheets>
  <externalReferences>
    <externalReference r:id="rId4"/>
  </externalReferences>
  <definedNames>
    <definedName name="_">#REF!</definedName>
    <definedName name="_Б21000">#REF!</definedName>
    <definedName name="_Б22000">#REF!</definedName>
    <definedName name="_Б22100">#REF!</definedName>
    <definedName name="_Б22110">#REF!</definedName>
    <definedName name="_Б22111">#REF!</definedName>
    <definedName name="_Б22112">#REF!</definedName>
    <definedName name="_Б22200">#REF!</definedName>
    <definedName name="_Б23000">#REF!</definedName>
    <definedName name="_Б24000">#REF!</definedName>
    <definedName name="_Б25000">#REF!</definedName>
    <definedName name="_Б41000">#REF!</definedName>
    <definedName name="_Б42000">#REF!</definedName>
    <definedName name="_Б43000">#REF!</definedName>
    <definedName name="_Б44000">#REF!</definedName>
    <definedName name="_Б45000">#REF!</definedName>
    <definedName name="_Б46000">#REF!</definedName>
    <definedName name="_В010100">#REF!</definedName>
    <definedName name="_В010200">#REF!</definedName>
    <definedName name="_В040000">#REF!</definedName>
    <definedName name="_В050000">#REF!</definedName>
    <definedName name="_В060000">#REF!</definedName>
    <definedName name="_В070000">#REF!</definedName>
    <definedName name="_В080000">#REF!</definedName>
    <definedName name="_В090000">#REF!</definedName>
    <definedName name="_В090200">#REF!</definedName>
    <definedName name="_В090201">#REF!</definedName>
    <definedName name="_В090202">#REF!</definedName>
    <definedName name="_В090203">#REF!</definedName>
    <definedName name="_В090300">#REF!</definedName>
    <definedName name="_В090301">#REF!</definedName>
    <definedName name="_В090302">#REF!</definedName>
    <definedName name="_В090303">#REF!</definedName>
    <definedName name="_В090304">#REF!</definedName>
    <definedName name="_В090305">#REF!</definedName>
    <definedName name="_В090306">#REF!</definedName>
    <definedName name="_В090307">#REF!</definedName>
    <definedName name="_В090400">#REF!</definedName>
    <definedName name="_В090405">#REF!</definedName>
    <definedName name="_В090412">#REF!</definedName>
    <definedName name="_В090601">#REF!</definedName>
    <definedName name="_В090700">#REF!</definedName>
    <definedName name="_В090900">#REF!</definedName>
    <definedName name="_В091100">#REF!</definedName>
    <definedName name="_В091200">#REF!</definedName>
    <definedName name="_В100000">#REF!</definedName>
    <definedName name="_В100100">#REF!</definedName>
    <definedName name="_В100103">#REF!</definedName>
    <definedName name="_В100200">#REF!</definedName>
    <definedName name="_В100203">#REF!</definedName>
    <definedName name="_В100204">#REF!</definedName>
    <definedName name="_В110000">#REF!</definedName>
    <definedName name="_В120000">#REF!</definedName>
    <definedName name="_В130000">#REF!</definedName>
    <definedName name="_В140000">#REF!</definedName>
    <definedName name="_В140102">#REF!</definedName>
    <definedName name="_В150000">#REF!</definedName>
    <definedName name="_В150101">#REF!</definedName>
    <definedName name="_В160000">#REF!</definedName>
    <definedName name="_В160100">#REF!</definedName>
    <definedName name="_В160103">#REF!</definedName>
    <definedName name="_В160200">#REF!</definedName>
    <definedName name="_В160300">#REF!</definedName>
    <definedName name="_В160304">#REF!</definedName>
    <definedName name="_В170000">#REF!</definedName>
    <definedName name="_В170100">#REF!</definedName>
    <definedName name="_В170101">#REF!</definedName>
    <definedName name="_В170300">#REF!</definedName>
    <definedName name="_В170303">#REF!</definedName>
    <definedName name="_В170600">#REF!</definedName>
    <definedName name="_В170601">#REF!</definedName>
    <definedName name="_В170700">#REF!</definedName>
    <definedName name="_В170703">#REF!</definedName>
    <definedName name="_В200000">#REF!</definedName>
    <definedName name="_В210000">#REF!</definedName>
    <definedName name="_В210200">#REF!</definedName>
    <definedName name="_В240000">#REF!</definedName>
    <definedName name="_В240600">#REF!</definedName>
    <definedName name="_В250000">#REF!</definedName>
    <definedName name="_В250102">#REF!</definedName>
    <definedName name="_В250200">#REF!</definedName>
    <definedName name="_В250301">#REF!</definedName>
    <definedName name="_В250307">#REF!</definedName>
    <definedName name="_В250500">#REF!</definedName>
    <definedName name="_В250501">#REF!</definedName>
    <definedName name="_В250502">#REF!</definedName>
    <definedName name="_Д100000">#REF!</definedName>
    <definedName name="_Д110000">#REF!</definedName>
    <definedName name="_Д110100">#REF!</definedName>
    <definedName name="_Д110200">#REF!</definedName>
    <definedName name="_Д120000">#REF!</definedName>
    <definedName name="_Д120200">#REF!</definedName>
    <definedName name="_Д130000">#REF!</definedName>
    <definedName name="_Д130100">#REF!</definedName>
    <definedName name="_Д130200">#REF!</definedName>
    <definedName name="_Д130300">#REF!</definedName>
    <definedName name="_Д130500">#REF!</definedName>
    <definedName name="_Д140000">#REF!</definedName>
    <definedName name="_Д140601">#REF!</definedName>
    <definedName name="_Д140602">#REF!</definedName>
    <definedName name="_Д140603">#REF!</definedName>
    <definedName name="_Д140700">#REF!</definedName>
    <definedName name="_Д160000">#REF!</definedName>
    <definedName name="_Д160100">#REF!</definedName>
    <definedName name="_Д160200">#REF!</definedName>
    <definedName name="_Д160300">#REF!</definedName>
    <definedName name="_Д200000">#REF!</definedName>
    <definedName name="_Д210000">#REF!</definedName>
    <definedName name="_Д210700">#REF!</definedName>
    <definedName name="_Д220000">#REF!</definedName>
    <definedName name="_Д220800">#REF!</definedName>
    <definedName name="_Д220900">#REF!</definedName>
    <definedName name="_Д230000">#REF!</definedName>
    <definedName name="_Д240000">#REF!</definedName>
    <definedName name="_Д240800">#REF!</definedName>
    <definedName name="_Д400000">#REF!</definedName>
    <definedName name="_Д410100">#REF!</definedName>
    <definedName name="_Д410400">#REF!</definedName>
    <definedName name="_Д500000">#REF!</definedName>
    <definedName name="_Д500800">#REF!</definedName>
    <definedName name="_Д500900">#REF!</definedName>
    <definedName name="_Е1000">#REF!</definedName>
    <definedName name="_Е1100">#REF!</definedName>
    <definedName name="_Е1110">#REF!</definedName>
    <definedName name="_Е1120">#REF!</definedName>
    <definedName name="_Е1130">#REF!</definedName>
    <definedName name="_Е1140">#REF!</definedName>
    <definedName name="_Е1150">#REF!</definedName>
    <definedName name="_Е1160">#REF!</definedName>
    <definedName name="_Е1161">#REF!</definedName>
    <definedName name="_Е1162">#REF!</definedName>
    <definedName name="_Е1163">#REF!</definedName>
    <definedName name="_Е1164">#REF!</definedName>
    <definedName name="_Е1170">#REF!</definedName>
    <definedName name="_Е1200">#REF!</definedName>
    <definedName name="_Е1300">#REF!</definedName>
    <definedName name="_Е1340">#REF!</definedName>
    <definedName name="_Е2000">#REF!</definedName>
    <definedName name="_Е2100">#REF!</definedName>
    <definedName name="_Е2110">#REF!</definedName>
    <definedName name="_Е2120">#REF!</definedName>
    <definedName name="_Е2130">#REF!</definedName>
    <definedName name="_Е2200">#REF!</definedName>
    <definedName name="_Е2300">#REF!</definedName>
    <definedName name="_Е3000">#REF!</definedName>
    <definedName name="_Е4000">#REF!</definedName>
    <definedName name="_ІБ900501">#REF!</definedName>
    <definedName name="_ІБ900502">#REF!</definedName>
    <definedName name="_ІВ900201">#REF!</definedName>
    <definedName name="_ІВ900202">#REF!</definedName>
    <definedName name="_ІД900101">#REF!</definedName>
    <definedName name="_ІД900102">#REF!</definedName>
    <definedName name="_ІЕ900203">#REF!</definedName>
    <definedName name="_ІЕ900300">#REF!</definedName>
    <definedName name="_ІФ900400">#REF!</definedName>
    <definedName name="_Ф100000">#REF!</definedName>
    <definedName name="_Ф101000">#REF!</definedName>
    <definedName name="_Ф102000">#REF!</definedName>
    <definedName name="_Ф201000">#REF!</definedName>
    <definedName name="_Ф201010">#REF!</definedName>
    <definedName name="_Ф201011">#REF!</definedName>
    <definedName name="_Ф201012">#REF!</definedName>
    <definedName name="_Ф201020">#REF!</definedName>
    <definedName name="_Ф201021">#REF!</definedName>
    <definedName name="_Ф201022">#REF!</definedName>
    <definedName name="_Ф201030">#REF!</definedName>
    <definedName name="_Ф201031">#REF!</definedName>
    <definedName name="_Ф201032">#REF!</definedName>
    <definedName name="_Ф202000">#REF!</definedName>
    <definedName name="_Ф202010">#REF!</definedName>
    <definedName name="_Ф202011">#REF!</definedName>
    <definedName name="_Ф202012">#REF!</definedName>
    <definedName name="_Ф203000">#REF!</definedName>
    <definedName name="_Ф203010">#REF!</definedName>
    <definedName name="_Ф203011">#REF!</definedName>
    <definedName name="_Ф203012">#REF!</definedName>
    <definedName name="_Ф204000">#REF!</definedName>
    <definedName name="_Ф205000">#REF!</definedName>
    <definedName name="_Ф206000">#REF!</definedName>
    <definedName name="_Ф206001">#REF!</definedName>
    <definedName name="_Ф206002">#REF!</definedName>
    <definedName name="n" hidden="1">{#N/A,#N/A,FALSE,"Лист4"}</definedName>
    <definedName name="wrn.Інструкція." localSheetId="0" hidden="1">{#N/A,#N/A,FALSE,"Лист4"}</definedName>
    <definedName name="wrn.Інструкція." hidden="1">{#N/A,#N/A,FALSE,"Лист4"}</definedName>
    <definedName name="аа" hidden="1">{#N/A,#N/A,FALSE,"Лист4"}</definedName>
    <definedName name="бб" hidden="1">{#N/A,#N/A,FALSE,"Лист4"}</definedName>
    <definedName name="В68">#REF!</definedName>
    <definedName name="вс">#REF!</definedName>
    <definedName name="гг" hidden="1">{#N/A,#N/A,FALSE,"Лист4"}</definedName>
    <definedName name="гр" hidden="1">{#N/A,#N/A,FALSE,"Лист4"}</definedName>
    <definedName name="ее" hidden="1">{#N/A,#N/A,FALSE,"Лист4"}</definedName>
    <definedName name="жж" hidden="1">{#N/A,#N/A,FALSE,"Лист4"}</definedName>
    <definedName name="житлове" hidden="1">{#N/A,#N/A,FALSE,"Лист4"}</definedName>
    <definedName name="_xlnm.Print_Titles" localSheetId="0">'Звед'!$7:$12</definedName>
    <definedName name="здоровя" hidden="1">{#N/A,#N/A,FALSE,"Лист4"}</definedName>
    <definedName name="зз" hidden="1">{#N/A,#N/A,FALSE,"Лист4"}</definedName>
    <definedName name="іі" hidden="1">{#N/A,#N/A,FALSE,"Лист4"}</definedName>
    <definedName name="інші" hidden="1">{#N/A,#N/A,FALSE,"Лист4"}</definedName>
    <definedName name="кк" hidden="1">{#N/A,#N/A,FALSE,"Лист4"}</definedName>
    <definedName name="комунальне" hidden="1">{#N/A,#N/A,FALSE,"Лист4"}</definedName>
    <definedName name="кот" hidden="1">{#N/A,#N/A,FALSE,"Лист4"}</definedName>
    <definedName name="кр" hidden="1">{#N/A,#N/A,FALSE,"Лист4"}</definedName>
    <definedName name="культура" hidden="1">{#N/A,#N/A,FALSE,"Лист4"}</definedName>
    <definedName name="лл" hidden="1">{#N/A,#N/A,FALSE,"Лист4"}</definedName>
    <definedName name="мм" hidden="1">{#N/A,#N/A,FALSE,"Лист4"}</definedName>
    <definedName name="_xlnm.Print_Area" localSheetId="0">'Звед'!$B$1:$O$151</definedName>
    <definedName name="оо" hidden="1">{#N/A,#N/A,FALSE,"Лист4"}</definedName>
    <definedName name="освіта" hidden="1">{#N/A,#N/A,FALSE,"Лист4"}</definedName>
    <definedName name="ох" hidden="1">{#N/A,#N/A,FALSE,"Лист4"}</definedName>
    <definedName name="охорона" hidden="1">{#N/A,#N/A,FALSE,"Лист4"}</definedName>
    <definedName name="пот" hidden="1">{#N/A,#N/A,FALSE,"Лист4"}</definedName>
    <definedName name="пп" hidden="1">{#N/A,#N/A,FALSE,"Лист4"}</definedName>
    <definedName name="сс" hidden="1">{#N/A,#N/A,FALSE,"Лист4"}</definedName>
    <definedName name="управ" hidden="1">{#N/A,#N/A,FALSE,"Лист4"}</definedName>
    <definedName name="управління" hidden="1">{#N/A,#N/A,FALSE,"Лист4"}</definedName>
    <definedName name="фф" hidden="1">{#N/A,#N/A,FALSE,"Лист4"}</definedName>
    <definedName name="цц" hidden="1">{#N/A,#N/A,FALSE,"Лист4"}</definedName>
    <definedName name="чч" hidden="1">{#N/A,#N/A,FALSE,"Лист4"}</definedName>
    <definedName name="шш" hidden="1">{#N/A,#N/A,FALSE,"Лист4"}</definedName>
    <definedName name="щщ" hidden="1">{#N/A,#N/A,FALSE,"Лист4"}</definedName>
  </definedNames>
  <calcPr fullCalcOnLoad="1"/>
</workbook>
</file>

<file path=xl/sharedStrings.xml><?xml version="1.0" encoding="utf-8"?>
<sst xmlns="http://schemas.openxmlformats.org/spreadsheetml/2006/main" count="164" uniqueCount="149">
  <si>
    <t>1.  Доходи</t>
  </si>
  <si>
    <t xml:space="preserve">процент виконання п5/п4 </t>
  </si>
  <si>
    <t>12</t>
  </si>
  <si>
    <t>13</t>
  </si>
  <si>
    <t>14</t>
  </si>
  <si>
    <t>планові показники</t>
  </si>
  <si>
    <t>затверджено місцевими радами на рік з урахуванням змін</t>
  </si>
  <si>
    <t xml:space="preserve">Найменування </t>
  </si>
  <si>
    <t>8</t>
  </si>
  <si>
    <t>9</t>
  </si>
  <si>
    <t>10</t>
  </si>
  <si>
    <t>11</t>
  </si>
  <si>
    <t>A</t>
  </si>
  <si>
    <t xml:space="preserve">Всього </t>
  </si>
  <si>
    <t>Загальний фонд</t>
  </si>
  <si>
    <t>Разом</t>
  </si>
  <si>
    <t>Спеціальний фонд</t>
  </si>
  <si>
    <t>Код  нової функціональної класифікації, що відповідає даному коду</t>
  </si>
  <si>
    <t>Код бюджетної класифікації</t>
  </si>
  <si>
    <t>7</t>
  </si>
  <si>
    <t xml:space="preserve">процент виконання п9/п8 </t>
  </si>
  <si>
    <t>процент виконання п13/п12</t>
  </si>
  <si>
    <r>
      <t>(</t>
    </r>
    <r>
      <rPr>
        <sz val="10"/>
        <rFont val="Times New Roman"/>
        <family val="1"/>
      </rPr>
      <t xml:space="preserve"> грн.)</t>
    </r>
  </si>
  <si>
    <t>Рентна плата та плата за використання інших природних ресурсів</t>
  </si>
  <si>
    <t>Плата за надання адміністративних послуг</t>
  </si>
  <si>
    <t>Податкові надходження  </t>
  </si>
  <si>
    <t>Податки на доходи, податки на прибуток, податки на збільшення ринкової вартості  </t>
  </si>
  <si>
    <t>Податок на прибуток підприємств  </t>
  </si>
  <si>
    <t>Податок на прибуток підприємств та фінансових установ комунальної власності </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</si>
  <si>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</si>
  <si>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</si>
  <si>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Внутрішні податки на товари та послуги  </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</si>
  <si>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</si>
  <si>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</si>
  <si>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</si>
  <si>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</si>
  <si>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</si>
  <si>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</si>
  <si>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</si>
  <si>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</si>
  <si>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</si>
  <si>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</si>
  <si>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</si>
  <si>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Туристичний збір </t>
  </si>
  <si>
    <t>Туристичний збір, сплачений юридичними особами </t>
  </si>
  <si>
    <t>Туристичний збір, сплачений фізичними особами </t>
  </si>
  <si>
    <t>Збір за провадження деяких видів підприємницької діяльності, що справлявся до 1 січня 2015 року</t>
  </si>
  <si>
    <t>Єдиний податок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</si>
  <si>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</si>
  <si>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</si>
  <si>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</si>
  <si>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</si>
  <si>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</si>
  <si>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</si>
  <si>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Неподаткові надходження  </t>
  </si>
  <si>
    <t>Доходи від власності та підприємницької діяльності  </t>
  </si>
  <si>
    <t>Інші надходження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</si>
  <si>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</si>
  <si>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Адміністративні штрафи та інші санкції </t>
  </si>
  <si>
    <t>Адміністративні штрафи та штрафні санкції за порушення законодавства у сфері виробництва та обігу алкогольних напоїв та тютюнових виробів</t>
  </si>
  <si>
    <t>Адміністративні збори та платежі, доходи від некомерційної господарської діяльності </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</si>
  <si>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</si>
  <si>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</si>
  <si>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</si>
  <si>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</si>
  <si>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</si>
  <si>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</si>
  <si>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Інші неподаткові надходження  </t>
  </si>
  <si>
    <t>Офіційні трансферти  </t>
  </si>
  <si>
    <t>Від органів державного управління  </t>
  </si>
  <si>
    <t>Дотації  </t>
  </si>
  <si>
    <t>Субвенції  </t>
  </si>
  <si>
    <t>Інші субвенції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</si>
  <si>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</si>
  <si>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</si>
  <si>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</si>
  <si>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</si>
  <si>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</si>
  <si>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</si>
  <si>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</si>
  <si>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Плата за оренду майна бюджетних установ  </t>
  </si>
  <si>
    <t>Інші джерела власних надходжень бюджетних установ  </t>
  </si>
  <si>
    <t>Благодійні внески, гранти та дарунки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</si>
  <si>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t>
  </si>
  <si>
    <t>Доходи від операцій з капіталом  </t>
  </si>
  <si>
    <t>Надходження від продажу основного капіталу  </t>
  </si>
  <si>
    <t>Кошти від відчуження майна, що належить Автономній Республіці Крим та майна, що перебуває в комунальній власності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</si>
  <si>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</si>
  <si>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</si>
  <si>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</si>
  <si>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</si>
  <si>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</si>
  <si>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</si>
  <si>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</si>
  <si>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</si>
  <si>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</si>
  <si>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Пальне (вироблені в Україні)</t>
  </si>
  <si>
    <t>Пальне (ввезених в Україну)</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</si>
  <si>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</si>
  <si>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Плата за розміщення тимчасово вільних коштів місцевих бюджетів </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</si>
  <si>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</si>
  <si>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</si>
  <si>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Державне мито, не віднесене до інших категорій  </t>
  </si>
  <si>
    <t>Надходження коштів з рахунків виборчих фондів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</si>
  <si>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</si>
  <si>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</si>
  <si>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Базова дотація</t>
  </si>
  <si>
    <t>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</si>
  <si>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</si>
  <si>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</si>
  <si>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</si>
  <si>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державної підтримки особам з особливими освітніми потребами</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</si>
  <si>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t>
  </si>
  <si>
    <t>Збір за забруднення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</si>
  <si>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</si>
  <si>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коштів від відшкодування втрат сільськогосподарського і лісогосподарського виробництва  </t>
  </si>
  <si>
    <t>Надходження бюджетних установ від додаткової (господарської) діяльності </t>
  </si>
  <si>
    <t>Надходження бюджетних установ від реалізації в установленому порядку майна (крім нерухомого майна) </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</si>
  <si>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</si>
  <si>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</si>
  <si>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ДБ місцевим бюджетам на формування інфраструктури об"єднаних терироріальних громад</t>
  </si>
  <si>
    <t>Разом без транфертів</t>
  </si>
  <si>
    <t>Стабілізаційна дотація</t>
  </si>
  <si>
    <t>Субвенція з державного бюджету місцевим бюджетам на будівництво/капітальний ремонт/реконструкцію малих групових будинків, будинків підтриманого проживання, будівництво/придбання житла для дитячих будинків сімейного типу, соціального житла для дітей-сиріт,</t>
  </si>
  <si>
    <t>Субвенція за рахунок залишку коштів медичної субвенції з державного бюджету місцевим бюджетам, що утворився на початок бюджетного періоду</t>
  </si>
  <si>
    <t>Кошти, що передаються (отримуються), як компенсація із загального фонду державного бюджету бюджетам місцевого самоврядування відповідно до вимог пункту 43 розділу VI "Прикінцеві та перехідні положення" Бюджетного кодексу України та постанови Кабінету Міністрів України від 08.02.2017 р. N 96 "Деякі питання зарахування частини акцизного податку з виробленого в Україні та ввезеного на митну територію України пального до бюджетів місцевого самоврядування"</t>
  </si>
  <si>
    <t>Рентна плата за спеціальне використання води</t>
  </si>
  <si>
    <t>Рентна плата за спеціальне використання води водних об`єктів місцевого значення</t>
  </si>
  <si>
    <t>Рентна плата за користування надрами</t>
  </si>
  <si>
    <t>Рентна плата за користування надрами для видобування корисних копалин місцевого значення</t>
  </si>
  <si>
    <t>Частина чистого прибутку (доходу) комунальних унітарних підприємств та їх об`єднань, що вилучається до відповідного місцевого бюджету</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</si>
  <si>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t>
  </si>
  <si>
    <t>Субвенції з місцевих бюджетів іншим місцевим бюджетам</t>
  </si>
  <si>
    <t>Інші субвенції з місцевого бюджету</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</si>
  <si>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</si>
  <si>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формування інфраструктури об’єднаних територіальних громад</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</si>
  <si>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</si>
  <si>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</si>
  <si>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</si>
  <si>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</si>
  <si>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</si>
  <si>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здійснення заходів щодо соціально-економічного розвитку окремих територій за рахунок залишку коштів відповідної субвенції з державного бюджету, що утворився на кінець 2017 року</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</si>
  <si>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</si>
  <si>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Транспортний податок з фізичних осіб</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</si>
  <si>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 за рахунок відповідної субвенції</t>
  </si>
  <si>
    <r>
      <t xml:space="preserve">                                                  </t>
    </r>
    <r>
      <rPr>
        <b/>
        <i/>
        <sz val="18"/>
        <rFont val="Times New Roman"/>
        <family val="1"/>
      </rPr>
      <t>Звіт про виконання бюджету Менської ОТГ за 2018 рік</t>
    </r>
  </si>
  <si>
    <t>виконано за 2018 рік</t>
  </si>
  <si>
    <t>затверджено місцевими радами на 2018 рік з урахуванням змін</t>
  </si>
  <si>
    <t xml:space="preserve">Додаток №1 до проекту рішення двадцять сьомої сесії сьомого скликання Менської міської ради від 22.02.2019року
"Про виконання бюджету Менської міської об’єднаної територіальної громади за 2018 рік"
</t>
  </si>
</sst>
</file>

<file path=xl/styles.xml><?xml version="1.0" encoding="utf-8"?>
<styleSheet xmlns="http://schemas.openxmlformats.org/spreadsheetml/2006/main">
  <numFmts count="33">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00"/>
    <numFmt numFmtId="181" formatCode="0.0"/>
    <numFmt numFmtId="182" formatCode="#,##0.0"/>
    <numFmt numFmtId="183" formatCode="0000"/>
    <numFmt numFmtId="184" formatCode="#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s>
  <fonts count="55">
    <font>
      <sz val="10"/>
      <name val="Arial Cyr"/>
      <family val="0"/>
    </font>
    <font>
      <b/>
      <sz val="10"/>
      <name val="Arial Cyr"/>
      <family val="0"/>
    </font>
    <font>
      <i/>
      <sz val="10"/>
      <name val="Arial Cyr"/>
      <family val="0"/>
    </font>
    <font>
      <b/>
      <i/>
      <sz val="10"/>
      <name val="Arial Cyr"/>
      <family val="0"/>
    </font>
    <font>
      <sz val="12"/>
      <name val="Times New Roman Cyr"/>
      <family val="1"/>
    </font>
    <font>
      <u val="single"/>
      <sz val="7.5"/>
      <color indexed="12"/>
      <name val="Arial Cyr"/>
      <family val="0"/>
    </font>
    <font>
      <b/>
      <sz val="12"/>
      <name val="Times New Roman"/>
      <family val="1"/>
    </font>
    <font>
      <u val="single"/>
      <sz val="6"/>
      <color indexed="36"/>
      <name val="Arial Cyr"/>
      <family val="0"/>
    </font>
    <font>
      <b/>
      <sz val="14"/>
      <name val="Times New Roman"/>
      <family val="1"/>
    </font>
    <font>
      <sz val="12"/>
      <name val="Times New Roman"/>
      <family val="1"/>
    </font>
    <font>
      <sz val="10"/>
      <name val="Times New Roman"/>
      <family val="1"/>
    </font>
    <font>
      <b/>
      <sz val="10"/>
      <name val="Times New Roman"/>
      <family val="1"/>
    </font>
    <font>
      <b/>
      <sz val="11"/>
      <name val="Times New Roman"/>
      <family val="1"/>
    </font>
    <font>
      <sz val="11"/>
      <name val="Times New Roman"/>
      <family val="1"/>
    </font>
    <font>
      <b/>
      <sz val="8"/>
      <name val="Times New Roman"/>
      <family val="1"/>
    </font>
    <font>
      <b/>
      <i/>
      <sz val="16"/>
      <name val="Times New Roman"/>
      <family val="1"/>
    </font>
    <font>
      <sz val="14"/>
      <name val="Times New Roman"/>
      <family val="1"/>
    </font>
    <font>
      <b/>
      <i/>
      <sz val="18"/>
      <name val="Times New Roman"/>
      <family val="1"/>
    </font>
    <font>
      <b/>
      <i/>
      <sz val="14"/>
      <name val="Times New Roman"/>
      <family val="1"/>
    </font>
    <font>
      <sz val="13"/>
      <name val="Times New Roman"/>
      <family val="1"/>
    </font>
    <font>
      <sz val="14"/>
      <color indexed="8"/>
      <name val="Times New Roman"/>
      <family val="1"/>
    </font>
    <font>
      <b/>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hair"/>
      <bottom style="hair"/>
    </border>
    <border>
      <left style="thin"/>
      <right style="thin"/>
      <top style="thin"/>
      <bottom style="hair"/>
    </border>
    <border>
      <left style="thin"/>
      <right style="thin"/>
      <top>
        <color indexed="63"/>
      </top>
      <bottom style="hair"/>
    </border>
    <border>
      <left style="thin"/>
      <right>
        <color indexed="63"/>
      </right>
      <top style="hair"/>
      <bottom style="hair"/>
    </border>
    <border>
      <left style="thin"/>
      <right style="thin"/>
      <top style="thin"/>
      <bottom>
        <color indexed="63"/>
      </bottom>
    </border>
    <border>
      <left style="thin"/>
      <right style="thin"/>
      <top style="medium"/>
      <bottom>
        <color indexed="63"/>
      </bottom>
    </border>
    <border>
      <left style="medium"/>
      <right style="thin"/>
      <top style="medium"/>
      <bottom>
        <color indexed="63"/>
      </bottom>
    </border>
    <border>
      <left style="thin"/>
      <right style="thin"/>
      <top>
        <color indexed="63"/>
      </top>
      <bottom style="thin"/>
    </border>
    <border>
      <left style="thin"/>
      <right style="thin"/>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4" fillId="0" borderId="0">
      <alignment/>
      <protection/>
    </xf>
    <xf numFmtId="0" fontId="7"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4" fillId="32" borderId="0" applyNumberFormat="0" applyBorder="0" applyAlignment="0" applyProtection="0"/>
  </cellStyleXfs>
  <cellXfs count="89">
    <xf numFmtId="0" fontId="0" fillId="0" borderId="0" xfId="0" applyAlignment="1">
      <alignment/>
    </xf>
    <xf numFmtId="0" fontId="10" fillId="0" borderId="0" xfId="0" applyFont="1" applyAlignment="1" applyProtection="1">
      <alignment/>
      <protection/>
    </xf>
    <xf numFmtId="0" fontId="10" fillId="0" borderId="0" xfId="0" applyFont="1" applyAlignment="1" applyProtection="1">
      <alignment vertical="center"/>
      <protection/>
    </xf>
    <xf numFmtId="0" fontId="13" fillId="33" borderId="10" xfId="0" applyNumberFormat="1" applyFont="1" applyFill="1" applyBorder="1" applyAlignment="1" applyProtection="1">
      <alignment horizontal="center" vertical="center"/>
      <protection/>
    </xf>
    <xf numFmtId="0" fontId="13" fillId="33" borderId="10" xfId="0" applyNumberFormat="1" applyFont="1" applyFill="1" applyBorder="1" applyAlignment="1" applyProtection="1">
      <alignment horizontal="center"/>
      <protection/>
    </xf>
    <xf numFmtId="49" fontId="13" fillId="0" borderId="10" xfId="0" applyNumberFormat="1" applyFont="1" applyFill="1" applyBorder="1" applyAlignment="1" applyProtection="1">
      <alignment horizontal="center" vertical="center" wrapText="1"/>
      <protection hidden="1"/>
    </xf>
    <xf numFmtId="0" fontId="10" fillId="0" borderId="0" xfId="0" applyFont="1" applyAlignment="1" applyProtection="1">
      <alignment horizontal="center"/>
      <protection/>
    </xf>
    <xf numFmtId="0" fontId="11" fillId="0" borderId="0" xfId="0" applyFont="1" applyAlignment="1" applyProtection="1">
      <alignment vertical="center"/>
      <protection/>
    </xf>
    <xf numFmtId="0" fontId="12" fillId="33" borderId="0" xfId="0" applyFont="1" applyFill="1" applyAlignment="1" applyProtection="1">
      <alignment horizontal="center"/>
      <protection/>
    </xf>
    <xf numFmtId="0" fontId="10" fillId="33" borderId="0" xfId="0" applyFont="1" applyFill="1" applyAlignment="1" applyProtection="1">
      <alignment horizontal="center"/>
      <protection/>
    </xf>
    <xf numFmtId="183" fontId="9" fillId="0" borderId="11" xfId="53" applyNumberFormat="1" applyFont="1" applyBorder="1" applyAlignment="1" applyProtection="1">
      <alignment horizontal="center" vertical="center" wrapText="1"/>
      <protection/>
    </xf>
    <xf numFmtId="183" fontId="9" fillId="33" borderId="11" xfId="0" applyNumberFormat="1" applyFont="1" applyFill="1" applyBorder="1" applyAlignment="1" applyProtection="1">
      <alignment horizontal="center" vertical="center" wrapText="1"/>
      <protection hidden="1"/>
    </xf>
    <xf numFmtId="183" fontId="9" fillId="0" borderId="12" xfId="53" applyNumberFormat="1" applyFont="1" applyBorder="1" applyAlignment="1" applyProtection="1">
      <alignment horizontal="center" vertical="center" wrapText="1"/>
      <protection/>
    </xf>
    <xf numFmtId="0" fontId="11" fillId="33" borderId="0" xfId="0" applyFont="1" applyFill="1" applyBorder="1" applyAlignment="1" applyProtection="1">
      <alignment horizontal="center" vertical="center"/>
      <protection/>
    </xf>
    <xf numFmtId="0" fontId="15" fillId="33" borderId="11" xfId="0" applyFont="1" applyFill="1" applyBorder="1" applyAlignment="1" applyProtection="1">
      <alignment horizontal="center" vertical="center" wrapText="1"/>
      <protection hidden="1"/>
    </xf>
    <xf numFmtId="183" fontId="9" fillId="33" borderId="0" xfId="0" applyNumberFormat="1" applyFont="1" applyFill="1" applyBorder="1" applyAlignment="1" applyProtection="1">
      <alignment horizontal="center" vertical="center" wrapText="1"/>
      <protection hidden="1"/>
    </xf>
    <xf numFmtId="0" fontId="8" fillId="33" borderId="0" xfId="0" applyFont="1" applyFill="1" applyBorder="1" applyAlignment="1" applyProtection="1">
      <alignment horizontal="center" wrapText="1"/>
      <protection hidden="1"/>
    </xf>
    <xf numFmtId="0" fontId="16" fillId="0" borderId="0" xfId="0" applyFont="1" applyAlignment="1" applyProtection="1">
      <alignment horizontal="center"/>
      <protection/>
    </xf>
    <xf numFmtId="0" fontId="16" fillId="0" borderId="0" xfId="0" applyFont="1" applyAlignment="1" applyProtection="1">
      <alignment vertical="center"/>
      <protection/>
    </xf>
    <xf numFmtId="183" fontId="6" fillId="0" borderId="13" xfId="53" applyNumberFormat="1" applyFont="1" applyBorder="1" applyAlignment="1" applyProtection="1">
      <alignment horizontal="center" vertical="center" wrapText="1"/>
      <protection/>
    </xf>
    <xf numFmtId="0" fontId="11" fillId="0" borderId="0" xfId="0" applyFont="1" applyAlignment="1" applyProtection="1">
      <alignment/>
      <protection/>
    </xf>
    <xf numFmtId="180" fontId="12" fillId="33" borderId="0" xfId="0" applyNumberFormat="1" applyFont="1" applyFill="1" applyBorder="1" applyAlignment="1" applyProtection="1">
      <alignment horizontal="center"/>
      <protection hidden="1"/>
    </xf>
    <xf numFmtId="182" fontId="9" fillId="33" borderId="0" xfId="0" applyNumberFormat="1" applyFont="1" applyFill="1" applyBorder="1" applyAlignment="1" applyProtection="1">
      <alignment horizontal="right"/>
      <protection/>
    </xf>
    <xf numFmtId="0" fontId="13" fillId="33" borderId="10" xfId="0" applyFont="1" applyFill="1" applyBorder="1" applyAlignment="1" applyProtection="1">
      <alignment horizontal="centerContinuous"/>
      <protection/>
    </xf>
    <xf numFmtId="0" fontId="9" fillId="33" borderId="10" xfId="0" applyNumberFormat="1" applyFont="1" applyFill="1" applyBorder="1" applyAlignment="1" applyProtection="1">
      <alignment horizontal="right"/>
      <protection/>
    </xf>
    <xf numFmtId="183" fontId="6" fillId="0" borderId="11" xfId="53" applyNumberFormat="1" applyFont="1" applyBorder="1" applyAlignment="1" applyProtection="1">
      <alignment horizontal="center" vertical="center" wrapText="1"/>
      <protection/>
    </xf>
    <xf numFmtId="0" fontId="11" fillId="0" borderId="0" xfId="0" applyFont="1" applyAlignment="1" applyProtection="1">
      <alignment/>
      <protection/>
    </xf>
    <xf numFmtId="183" fontId="6" fillId="0" borderId="13" xfId="53" applyNumberFormat="1" applyFont="1" applyBorder="1" applyAlignment="1" applyProtection="1">
      <alignment horizontal="center" vertical="center" wrapText="1"/>
      <protection/>
    </xf>
    <xf numFmtId="183" fontId="6" fillId="33" borderId="11" xfId="0" applyNumberFormat="1" applyFont="1" applyFill="1" applyBorder="1" applyAlignment="1" applyProtection="1">
      <alignment horizontal="center" vertical="center" wrapText="1"/>
      <protection hidden="1"/>
    </xf>
    <xf numFmtId="0" fontId="19" fillId="0" borderId="0" xfId="0" applyFont="1" applyAlignment="1" applyProtection="1">
      <alignment horizontal="center"/>
      <protection/>
    </xf>
    <xf numFmtId="183" fontId="9" fillId="0" borderId="13" xfId="53" applyNumberFormat="1" applyFont="1" applyBorder="1" applyAlignment="1" applyProtection="1">
      <alignment horizontal="center" vertical="center" wrapText="1"/>
      <protection/>
    </xf>
    <xf numFmtId="0" fontId="16" fillId="0" borderId="10" xfId="0" applyFont="1" applyBorder="1" applyAlignment="1">
      <alignment horizontal="center" vertical="center" wrapText="1"/>
    </xf>
    <xf numFmtId="0" fontId="8" fillId="33" borderId="10" xfId="0" applyFont="1" applyFill="1" applyBorder="1" applyAlignment="1" applyProtection="1">
      <alignment horizontal="center" vertical="center" wrapText="1"/>
      <protection hidden="1"/>
    </xf>
    <xf numFmtId="0" fontId="16" fillId="0" borderId="10" xfId="0" applyFont="1" applyFill="1" applyBorder="1" applyAlignment="1">
      <alignment horizontal="center" vertical="center" wrapText="1"/>
    </xf>
    <xf numFmtId="183" fontId="9" fillId="0" borderId="14" xfId="53" applyNumberFormat="1" applyFont="1" applyBorder="1" applyAlignment="1" applyProtection="1">
      <alignment horizontal="center" vertical="center" wrapText="1"/>
      <protection/>
    </xf>
    <xf numFmtId="183" fontId="6" fillId="0" borderId="14" xfId="53" applyNumberFormat="1" applyFont="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center" wrapText="1"/>
      <protection/>
    </xf>
    <xf numFmtId="4" fontId="1" fillId="0" borderId="15" xfId="0" applyNumberFormat="1" applyFont="1" applyFill="1" applyBorder="1" applyAlignment="1">
      <alignment horizontal="center" vertical="center" wrapText="1"/>
    </xf>
    <xf numFmtId="4" fontId="11" fillId="0" borderId="15" xfId="0" applyNumberFormat="1" applyFont="1" applyFill="1" applyBorder="1" applyAlignment="1" applyProtection="1">
      <alignment horizontal="center" vertical="center" wrapText="1"/>
      <protection/>
    </xf>
    <xf numFmtId="4" fontId="11" fillId="0" borderId="16" xfId="0" applyNumberFormat="1" applyFont="1" applyFill="1" applyBorder="1" applyAlignment="1" applyProtection="1">
      <alignment horizontal="center" vertical="center" wrapText="1"/>
      <protection/>
    </xf>
    <xf numFmtId="4" fontId="1" fillId="0" borderId="10" xfId="0" applyNumberFormat="1" applyFont="1" applyFill="1" applyBorder="1" applyAlignment="1">
      <alignment horizontal="center" vertical="center" wrapText="1"/>
    </xf>
    <xf numFmtId="181" fontId="8" fillId="0" borderId="10" xfId="0" applyNumberFormat="1" applyFont="1" applyFill="1" applyBorder="1" applyAlignment="1" applyProtection="1">
      <alignment horizontal="center" vertical="center" wrapText="1"/>
      <protection/>
    </xf>
    <xf numFmtId="4" fontId="1" fillId="0" borderId="16" xfId="0" applyNumberFormat="1" applyFont="1" applyFill="1" applyBorder="1" applyAlignment="1">
      <alignment horizontal="center" vertical="center" wrapText="1"/>
    </xf>
    <xf numFmtId="0" fontId="16" fillId="0" borderId="15" xfId="0" applyFont="1" applyBorder="1" applyAlignment="1">
      <alignment horizontal="center" vertical="center" wrapText="1"/>
    </xf>
    <xf numFmtId="0" fontId="16" fillId="0" borderId="17" xfId="0" applyFont="1" applyBorder="1" applyAlignment="1">
      <alignment horizontal="center" vertical="center" wrapText="1"/>
    </xf>
    <xf numFmtId="0" fontId="10" fillId="0" borderId="0" xfId="0" applyFont="1" applyFill="1" applyAlignment="1" applyProtection="1">
      <alignment horizontal="center" vertical="center" wrapText="1"/>
      <protection/>
    </xf>
    <xf numFmtId="0" fontId="18" fillId="0" borderId="0" xfId="0" applyFont="1" applyFill="1" applyAlignment="1" applyProtection="1">
      <alignment horizontal="center" vertical="center"/>
      <protection/>
    </xf>
    <xf numFmtId="0" fontId="20" fillId="0" borderId="10" xfId="0" applyFont="1" applyBorder="1" applyAlignment="1">
      <alignment horizontal="center" vertical="center" wrapText="1"/>
    </xf>
    <xf numFmtId="0" fontId="16" fillId="0" borderId="0" xfId="0" applyFont="1" applyAlignment="1">
      <alignment horizontal="center" vertical="center" wrapText="1"/>
    </xf>
    <xf numFmtId="0" fontId="18" fillId="0" borderId="10" xfId="0" applyFont="1" applyBorder="1" applyAlignment="1">
      <alignment horizontal="center" vertical="center" wrapText="1"/>
    </xf>
    <xf numFmtId="4" fontId="3" fillId="0" borderId="10" xfId="0" applyNumberFormat="1" applyFont="1" applyFill="1" applyBorder="1" applyAlignment="1">
      <alignment horizontal="center" vertical="center" wrapText="1"/>
    </xf>
    <xf numFmtId="4" fontId="21" fillId="0" borderId="10" xfId="0" applyNumberFormat="1" applyFont="1" applyFill="1" applyBorder="1" applyAlignment="1" applyProtection="1">
      <alignment horizontal="center" vertical="center" wrapText="1"/>
      <protection/>
    </xf>
    <xf numFmtId="0" fontId="18" fillId="0" borderId="18" xfId="0" applyFont="1" applyBorder="1" applyAlignment="1">
      <alignment horizontal="center" vertical="center" wrapText="1"/>
    </xf>
    <xf numFmtId="4" fontId="3" fillId="0" borderId="18" xfId="0" applyNumberFormat="1" applyFont="1" applyFill="1" applyBorder="1" applyAlignment="1">
      <alignment horizontal="center" vertical="center" wrapText="1"/>
    </xf>
    <xf numFmtId="4" fontId="21" fillId="0" borderId="18" xfId="0" applyNumberFormat="1" applyFont="1" applyFill="1" applyBorder="1" applyAlignment="1" applyProtection="1">
      <alignment horizontal="center" vertical="center" wrapText="1"/>
      <protection/>
    </xf>
    <xf numFmtId="0" fontId="18" fillId="0" borderId="18"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8" fillId="0" borderId="10" xfId="0" applyFont="1" applyFill="1" applyBorder="1" applyAlignment="1">
      <alignment horizontal="center" vertical="center" wrapText="1"/>
    </xf>
    <xf numFmtId="180" fontId="8" fillId="0" borderId="10" xfId="0" applyNumberFormat="1" applyFont="1" applyFill="1" applyBorder="1" applyAlignment="1" applyProtection="1">
      <alignment horizontal="center" vertical="center" wrapText="1"/>
      <protection hidden="1"/>
    </xf>
    <xf numFmtId="0" fontId="9" fillId="0" borderId="10" xfId="0" applyNumberFormat="1" applyFont="1" applyFill="1" applyBorder="1" applyAlignment="1" applyProtection="1">
      <alignment horizontal="right"/>
      <protection/>
    </xf>
    <xf numFmtId="4" fontId="11" fillId="0" borderId="10" xfId="0" applyNumberFormat="1" applyFont="1" applyFill="1" applyBorder="1" applyAlignment="1" applyProtection="1">
      <alignment horizontal="center" vertical="center" wrapText="1"/>
      <protection/>
    </xf>
    <xf numFmtId="4" fontId="11" fillId="0" borderId="10" xfId="53" applyNumberFormat="1" applyFont="1" applyFill="1" applyBorder="1" applyAlignment="1" applyProtection="1">
      <alignment horizontal="center" vertical="center" wrapText="1"/>
      <protection/>
    </xf>
    <xf numFmtId="0" fontId="10" fillId="0" borderId="0" xfId="0" applyFont="1" applyAlignment="1" applyProtection="1">
      <alignment wrapText="1"/>
      <protection/>
    </xf>
    <xf numFmtId="0" fontId="10" fillId="0" borderId="0" xfId="0" applyFont="1" applyAlignment="1" applyProtection="1">
      <alignment/>
      <protection/>
    </xf>
    <xf numFmtId="0" fontId="10"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13" fillId="0" borderId="10" xfId="0" applyNumberFormat="1" applyFont="1" applyFill="1" applyBorder="1" applyAlignment="1" applyProtection="1">
      <alignment horizontal="center"/>
      <protection/>
    </xf>
    <xf numFmtId="182" fontId="9" fillId="0" borderId="0" xfId="0" applyNumberFormat="1" applyFont="1" applyFill="1" applyBorder="1" applyAlignment="1" applyProtection="1">
      <alignment horizontal="right"/>
      <protection/>
    </xf>
    <xf numFmtId="0" fontId="16" fillId="0" borderId="0" xfId="0" applyFont="1" applyFill="1" applyAlignment="1" applyProtection="1">
      <alignment horizontal="center"/>
      <protection/>
    </xf>
    <xf numFmtId="0" fontId="19" fillId="0" borderId="0" xfId="0" applyFont="1" applyFill="1" applyAlignment="1" applyProtection="1">
      <alignment horizontal="center"/>
      <protection/>
    </xf>
    <xf numFmtId="4" fontId="10" fillId="0" borderId="0" xfId="0" applyNumberFormat="1" applyFont="1" applyAlignment="1" applyProtection="1">
      <alignment horizontal="center"/>
      <protection/>
    </xf>
    <xf numFmtId="49" fontId="14" fillId="0" borderId="10" xfId="0" applyNumberFormat="1" applyFont="1" applyFill="1" applyBorder="1" applyAlignment="1" applyProtection="1">
      <alignment horizontal="center" vertical="center" wrapText="1"/>
      <protection hidden="1"/>
    </xf>
    <xf numFmtId="49" fontId="14" fillId="0" borderId="15" xfId="0" applyNumberFormat="1" applyFont="1" applyFill="1" applyBorder="1" applyAlignment="1" applyProtection="1">
      <alignment horizontal="center" vertical="center" wrapText="1"/>
      <protection hidden="1"/>
    </xf>
    <xf numFmtId="49" fontId="11" fillId="0" borderId="10" xfId="0" applyNumberFormat="1" applyFont="1" applyFill="1" applyBorder="1" applyAlignment="1" applyProtection="1">
      <alignment horizontal="center" vertical="center" wrapText="1"/>
      <protection hidden="1"/>
    </xf>
    <xf numFmtId="49" fontId="11" fillId="0" borderId="15" xfId="0" applyNumberFormat="1" applyFont="1" applyFill="1" applyBorder="1" applyAlignment="1" applyProtection="1">
      <alignment horizontal="center" vertical="center" wrapText="1"/>
      <protection hidden="1"/>
    </xf>
    <xf numFmtId="49" fontId="11" fillId="0" borderId="19" xfId="0" applyNumberFormat="1" applyFont="1" applyFill="1" applyBorder="1" applyAlignment="1" applyProtection="1">
      <alignment horizontal="center" vertical="center" wrapText="1"/>
      <protection hidden="1"/>
    </xf>
    <xf numFmtId="49" fontId="11" fillId="0" borderId="18" xfId="0" applyNumberFormat="1" applyFont="1" applyFill="1" applyBorder="1" applyAlignment="1" applyProtection="1">
      <alignment horizontal="center" vertical="center" wrapText="1"/>
      <protection hidden="1"/>
    </xf>
    <xf numFmtId="49" fontId="6" fillId="33" borderId="10" xfId="0" applyNumberFormat="1"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protection/>
    </xf>
    <xf numFmtId="0" fontId="6" fillId="0" borderId="0" xfId="0" applyFont="1" applyFill="1" applyAlignment="1" applyProtection="1">
      <alignment horizontal="center"/>
      <protection/>
    </xf>
    <xf numFmtId="0" fontId="11" fillId="33" borderId="0" xfId="0" applyFont="1" applyFill="1" applyBorder="1" applyAlignment="1" applyProtection="1">
      <alignment horizontal="center"/>
      <protection/>
    </xf>
    <xf numFmtId="49" fontId="14" fillId="33" borderId="10" xfId="0" applyNumberFormat="1" applyFont="1" applyFill="1" applyBorder="1" applyAlignment="1" applyProtection="1">
      <alignment horizontal="center" vertical="center" wrapText="1"/>
      <protection/>
    </xf>
    <xf numFmtId="49" fontId="14" fillId="33" borderId="15" xfId="0" applyNumberFormat="1" applyFont="1" applyFill="1" applyBorder="1" applyAlignment="1" applyProtection="1">
      <alignment horizontal="center" vertical="center" wrapText="1"/>
      <protection/>
    </xf>
    <xf numFmtId="49" fontId="6" fillId="33" borderId="15" xfId="0" applyNumberFormat="1" applyFont="1" applyFill="1" applyBorder="1" applyAlignment="1" applyProtection="1">
      <alignment horizontal="center" vertical="center" wrapText="1"/>
      <protection/>
    </xf>
    <xf numFmtId="0" fontId="13" fillId="0" borderId="0" xfId="0" applyFont="1" applyAlignment="1" applyProtection="1">
      <alignment horizontal="center" wrapText="1"/>
      <protection/>
    </xf>
    <xf numFmtId="0" fontId="13" fillId="0" borderId="0" xfId="0" applyFont="1" applyAlignment="1" applyProtection="1">
      <alignment horizontal="center"/>
      <protection/>
    </xf>
    <xf numFmtId="0" fontId="10" fillId="0" borderId="0" xfId="0" applyFont="1" applyFill="1" applyAlignment="1" applyProtection="1">
      <alignment horizontal="center" vertical="center" wrapText="1"/>
      <protection/>
    </xf>
    <xf numFmtId="0" fontId="15" fillId="0" borderId="0" xfId="0" applyFont="1" applyFill="1" applyAlignment="1" applyProtection="1">
      <alignment horizontal="center"/>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ZV1PIV98"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Тысячи [0]_Розподіл (2)" xfId="61"/>
    <cellStyle name="Тысячи_Розподіл (2)"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ownloads\&#1051;&#1102;&#1076;&#1072;\2011%20&#1088;&#1110;&#1082;\&#1047;&#1074;&#1110;&#1090;%20&#1088;&#1072;&#1081;&#1073;&#1102;&#1076;&#1078;&#1077;&#1090;2011\&#1055;&#1077;&#1082;&#1072;&#1088;&#1089;&#1100;&#1082;&#1080;&#1081;\2007%20&#1088;&#1110;&#1082;\&#1055;&#1077;&#1082;&#1072;&#1088;&#1089;&#1100;&#1082;&#1080;&#1081;\2006%20&#1088;&#1110;&#1082;\&#1042;&#1072;&#1083;&#1080;&#1082;\14%20&#1089;&#1077;&#1089;&#1110;&#1103;\s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пец"/>
      <sheetName val="2_1"/>
      <sheetName val="2_2"/>
      <sheetName val="2_3"/>
      <sheetName val="Звед"/>
      <sheetName val="s2"/>
      <sheetName val="#ССЫЛК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6">
    <pageSetUpPr fitToPage="1"/>
  </sheetPr>
  <dimension ref="A1:O149"/>
  <sheetViews>
    <sheetView showGridLines="0" showZeros="0" tabSelected="1" view="pageBreakPreview" zoomScale="69" zoomScaleNormal="70" zoomScaleSheetLayoutView="69" zoomScalePageLayoutView="0" workbookViewId="0" topLeftCell="B1">
      <pane xSplit="2" ySplit="13" topLeftCell="E14" activePane="bottomRight" state="frozen"/>
      <selection pane="topLeft" activeCell="B1" sqref="B1"/>
      <selection pane="topRight" activeCell="D1" sqref="D1"/>
      <selection pane="bottomLeft" activeCell="B11" sqref="B11"/>
      <selection pane="bottomRight" activeCell="A4" sqref="A4:K4"/>
    </sheetView>
  </sheetViews>
  <sheetFormatPr defaultColWidth="9.00390625" defaultRowHeight="12.75"/>
  <cols>
    <col min="1" max="1" width="8.375" style="2" hidden="1" customWidth="1"/>
    <col min="2" max="2" width="63.25390625" style="2" customWidth="1"/>
    <col min="3" max="3" width="14.25390625" style="6" customWidth="1"/>
    <col min="4" max="4" width="19.00390625" style="65" customWidth="1"/>
    <col min="5" max="5" width="19.125" style="65" customWidth="1"/>
    <col min="6" max="6" width="18.875" style="65" customWidth="1"/>
    <col min="7" max="7" width="13.375" style="6" customWidth="1"/>
    <col min="8" max="8" width="19.00390625" style="6" customWidth="1"/>
    <col min="9" max="9" width="18.75390625" style="6" customWidth="1"/>
    <col min="10" max="10" width="19.00390625" style="6" customWidth="1"/>
    <col min="11" max="11" width="15.25390625" style="6" customWidth="1"/>
    <col min="12" max="12" width="18.875" style="6" customWidth="1"/>
    <col min="13" max="13" width="18.75390625" style="6" customWidth="1"/>
    <col min="14" max="14" width="18.625" style="6" customWidth="1"/>
    <col min="15" max="15" width="14.25390625" style="6" customWidth="1"/>
    <col min="16" max="16384" width="9.125" style="1" customWidth="1"/>
  </cols>
  <sheetData>
    <row r="1" spans="12:15" ht="45" customHeight="1">
      <c r="L1" s="63"/>
      <c r="M1" s="85" t="s">
        <v>148</v>
      </c>
      <c r="N1" s="86"/>
      <c r="O1" s="86"/>
    </row>
    <row r="2" spans="12:15" ht="15.75" customHeight="1">
      <c r="L2" s="64"/>
      <c r="M2" s="86"/>
      <c r="N2" s="86"/>
      <c r="O2" s="86"/>
    </row>
    <row r="3" spans="12:15" ht="33" customHeight="1">
      <c r="L3" s="64"/>
      <c r="M3" s="86"/>
      <c r="N3" s="86"/>
      <c r="O3" s="86"/>
    </row>
    <row r="4" spans="1:15" ht="38.25" customHeight="1">
      <c r="A4" s="88" t="s">
        <v>145</v>
      </c>
      <c r="B4" s="88"/>
      <c r="C4" s="88"/>
      <c r="D4" s="88"/>
      <c r="E4" s="88"/>
      <c r="F4" s="88"/>
      <c r="G4" s="88"/>
      <c r="H4" s="88"/>
      <c r="I4" s="88"/>
      <c r="J4" s="88"/>
      <c r="K4" s="88"/>
      <c r="L4" s="87"/>
      <c r="M4" s="87"/>
      <c r="N4" s="87"/>
      <c r="O4" s="87"/>
    </row>
    <row r="5" spans="1:15" ht="19.5" hidden="1">
      <c r="A5" s="46"/>
      <c r="B5" s="46"/>
      <c r="C5" s="46"/>
      <c r="D5" s="46"/>
      <c r="E5" s="46"/>
      <c r="F5" s="46"/>
      <c r="G5" s="46"/>
      <c r="H5" s="46"/>
      <c r="I5" s="46"/>
      <c r="J5" s="46"/>
      <c r="K5" s="46"/>
      <c r="L5" s="45"/>
      <c r="M5" s="45"/>
      <c r="N5" s="45"/>
      <c r="O5" s="45"/>
    </row>
    <row r="6" spans="1:15" ht="15" customHeight="1">
      <c r="A6" s="80"/>
      <c r="B6" s="80"/>
      <c r="C6" s="80"/>
      <c r="D6" s="80"/>
      <c r="E6" s="80"/>
      <c r="F6" s="80"/>
      <c r="G6" s="80"/>
      <c r="H6" s="80"/>
      <c r="I6" s="80"/>
      <c r="J6" s="80"/>
      <c r="K6" s="80"/>
      <c r="L6" s="80"/>
      <c r="M6" s="80"/>
      <c r="N6" s="80"/>
      <c r="O6" s="80"/>
    </row>
    <row r="7" spans="1:15" ht="21" customHeight="1">
      <c r="A7" s="7"/>
      <c r="B7" s="7"/>
      <c r="C7" s="8"/>
      <c r="D7" s="66"/>
      <c r="E7" s="66"/>
      <c r="F7" s="66"/>
      <c r="G7" s="8"/>
      <c r="H7" s="8"/>
      <c r="I7" s="9"/>
      <c r="J7" s="9"/>
      <c r="K7" s="9"/>
      <c r="L7" s="13"/>
      <c r="M7" s="81" t="s">
        <v>22</v>
      </c>
      <c r="N7" s="81"/>
      <c r="O7" s="81"/>
    </row>
    <row r="8" spans="1:15" ht="18.75" customHeight="1">
      <c r="A8" s="82" t="s">
        <v>17</v>
      </c>
      <c r="B8" s="78" t="s">
        <v>7</v>
      </c>
      <c r="C8" s="82" t="s">
        <v>18</v>
      </c>
      <c r="D8" s="78" t="s">
        <v>14</v>
      </c>
      <c r="E8" s="78"/>
      <c r="F8" s="78"/>
      <c r="G8" s="78"/>
      <c r="H8" s="79" t="s">
        <v>16</v>
      </c>
      <c r="I8" s="79"/>
      <c r="J8" s="79"/>
      <c r="K8" s="79"/>
      <c r="L8" s="79" t="s">
        <v>15</v>
      </c>
      <c r="M8" s="79"/>
      <c r="N8" s="79"/>
      <c r="O8" s="79"/>
    </row>
    <row r="9" spans="1:15" ht="15.75" customHeight="1">
      <c r="A9" s="82"/>
      <c r="B9" s="78"/>
      <c r="C9" s="82"/>
      <c r="D9" s="74" t="s">
        <v>5</v>
      </c>
      <c r="E9" s="74"/>
      <c r="F9" s="75" t="s">
        <v>146</v>
      </c>
      <c r="G9" s="75" t="s">
        <v>1</v>
      </c>
      <c r="H9" s="74" t="s">
        <v>5</v>
      </c>
      <c r="I9" s="74"/>
      <c r="J9" s="75" t="s">
        <v>146</v>
      </c>
      <c r="K9" s="75" t="s">
        <v>20</v>
      </c>
      <c r="L9" s="74" t="s">
        <v>5</v>
      </c>
      <c r="M9" s="74"/>
      <c r="N9" s="75" t="s">
        <v>146</v>
      </c>
      <c r="O9" s="75" t="s">
        <v>21</v>
      </c>
    </row>
    <row r="10" spans="1:15" ht="19.5" customHeight="1">
      <c r="A10" s="82"/>
      <c r="B10" s="78"/>
      <c r="C10" s="82"/>
      <c r="D10" s="72" t="s">
        <v>6</v>
      </c>
      <c r="E10" s="72" t="s">
        <v>147</v>
      </c>
      <c r="F10" s="76"/>
      <c r="G10" s="76"/>
      <c r="H10" s="72" t="s">
        <v>6</v>
      </c>
      <c r="I10" s="72" t="s">
        <v>147</v>
      </c>
      <c r="J10" s="76"/>
      <c r="K10" s="76"/>
      <c r="L10" s="72" t="s">
        <v>6</v>
      </c>
      <c r="M10" s="72" t="s">
        <v>147</v>
      </c>
      <c r="N10" s="76"/>
      <c r="O10" s="76"/>
    </row>
    <row r="11" spans="1:15" ht="34.5" customHeight="1">
      <c r="A11" s="83"/>
      <c r="B11" s="84"/>
      <c r="C11" s="83"/>
      <c r="D11" s="73"/>
      <c r="E11" s="73"/>
      <c r="F11" s="77"/>
      <c r="G11" s="77"/>
      <c r="H11" s="73"/>
      <c r="I11" s="73"/>
      <c r="J11" s="77"/>
      <c r="K11" s="77"/>
      <c r="L11" s="73"/>
      <c r="M11" s="73"/>
      <c r="N11" s="77"/>
      <c r="O11" s="77"/>
    </row>
    <row r="12" spans="1:15" ht="15">
      <c r="A12" s="3" t="s">
        <v>12</v>
      </c>
      <c r="B12" s="3">
        <v>1</v>
      </c>
      <c r="C12" s="4">
        <v>2</v>
      </c>
      <c r="D12" s="67">
        <v>3</v>
      </c>
      <c r="E12" s="67">
        <v>4</v>
      </c>
      <c r="F12" s="67">
        <v>5</v>
      </c>
      <c r="G12" s="4">
        <v>6</v>
      </c>
      <c r="H12" s="5" t="s">
        <v>19</v>
      </c>
      <c r="I12" s="5" t="s">
        <v>8</v>
      </c>
      <c r="J12" s="5" t="s">
        <v>9</v>
      </c>
      <c r="K12" s="5" t="s">
        <v>10</v>
      </c>
      <c r="L12" s="5" t="s">
        <v>11</v>
      </c>
      <c r="M12" s="5" t="s">
        <v>2</v>
      </c>
      <c r="N12" s="5" t="s">
        <v>3</v>
      </c>
      <c r="O12" s="5" t="s">
        <v>4</v>
      </c>
    </row>
    <row r="13" spans="1:15" ht="20.25">
      <c r="A13" s="12"/>
      <c r="B13" s="14" t="s">
        <v>0</v>
      </c>
      <c r="C13" s="23"/>
      <c r="D13" s="60"/>
      <c r="E13" s="60"/>
      <c r="F13" s="60"/>
      <c r="G13" s="41"/>
      <c r="H13" s="24"/>
      <c r="I13" s="24"/>
      <c r="J13" s="24"/>
      <c r="K13" s="24"/>
      <c r="L13" s="24"/>
      <c r="M13" s="24"/>
      <c r="N13" s="24"/>
      <c r="O13" s="24"/>
    </row>
    <row r="14" spans="1:15" s="20" customFormat="1" ht="19.5">
      <c r="A14" s="19"/>
      <c r="B14" s="49" t="s">
        <v>25</v>
      </c>
      <c r="C14" s="49">
        <v>10000000</v>
      </c>
      <c r="D14" s="50">
        <f>D15+D24+D34+D38+D60</f>
        <v>79359465</v>
      </c>
      <c r="E14" s="50">
        <f>D14</f>
        <v>79359465</v>
      </c>
      <c r="F14" s="50">
        <f>F15+F24+F34+F38+F60</f>
        <v>77086646.64</v>
      </c>
      <c r="G14" s="50">
        <f>F14/E14*100</f>
        <v>97.136046267449</v>
      </c>
      <c r="H14" s="50">
        <f>H15+H24+H34+H38+H60</f>
        <v>100200</v>
      </c>
      <c r="I14" s="50">
        <f>H14</f>
        <v>100200</v>
      </c>
      <c r="J14" s="50">
        <f>J15+J24+J34+J38+J60</f>
        <v>107695.70000000001</v>
      </c>
      <c r="K14" s="50">
        <f>J14/I14*100</f>
        <v>107.4807385229541</v>
      </c>
      <c r="L14" s="50">
        <f>L15+L24+L34+L38+L60</f>
        <v>79459665</v>
      </c>
      <c r="M14" s="50">
        <f>M15+M24+M34+M38+M60</f>
        <v>79459665</v>
      </c>
      <c r="N14" s="50">
        <f>J14+F14</f>
        <v>77194342.34</v>
      </c>
      <c r="O14" s="51">
        <f>(N14/M14)*100</f>
        <v>97.14909110175584</v>
      </c>
    </row>
    <row r="15" spans="1:15" s="26" customFormat="1" ht="41.25" customHeight="1">
      <c r="A15" s="25"/>
      <c r="B15" s="31" t="s">
        <v>26</v>
      </c>
      <c r="C15" s="31">
        <v>11000000</v>
      </c>
      <c r="D15" s="40">
        <f>D16+D22</f>
        <v>45938265</v>
      </c>
      <c r="E15" s="50">
        <f aca="true" t="shared" si="0" ref="E15:E78">D15</f>
        <v>45938265</v>
      </c>
      <c r="F15" s="40">
        <f>F16+F22</f>
        <v>43816843.35000001</v>
      </c>
      <c r="G15" s="36">
        <f>F15/E15*100</f>
        <v>95.38201616887362</v>
      </c>
      <c r="H15" s="40">
        <f>H16+H22</f>
        <v>0</v>
      </c>
      <c r="I15" s="50">
        <f aca="true" t="shared" si="1" ref="I15:I78">H15</f>
        <v>0</v>
      </c>
      <c r="J15" s="40">
        <f>J16+J22</f>
        <v>0</v>
      </c>
      <c r="K15" s="36"/>
      <c r="L15" s="36">
        <f>D15+H15</f>
        <v>45938265</v>
      </c>
      <c r="M15" s="36">
        <f>E15+I15</f>
        <v>45938265</v>
      </c>
      <c r="N15" s="36">
        <f>F15+J15</f>
        <v>43816843.35000001</v>
      </c>
      <c r="O15" s="36">
        <f>(N15/M15)*100</f>
        <v>95.38201616887362</v>
      </c>
    </row>
    <row r="16" spans="1:15" s="26" customFormat="1" ht="18.75">
      <c r="A16" s="25"/>
      <c r="B16" s="47" t="s">
        <v>90</v>
      </c>
      <c r="C16" s="31">
        <v>11010000</v>
      </c>
      <c r="D16" s="40">
        <f>D17+D18+D19+D20+D21</f>
        <v>45864765</v>
      </c>
      <c r="E16" s="50">
        <f t="shared" si="0"/>
        <v>45864765</v>
      </c>
      <c r="F16" s="40">
        <f>F17+F18+F19+F20+F21</f>
        <v>43815751.400000006</v>
      </c>
      <c r="G16" s="36">
        <f aca="true" t="shared" si="2" ref="G16:G82">F16/E16*100</f>
        <v>95.53248861081052</v>
      </c>
      <c r="H16" s="40">
        <f>H17+H18+H19+H20+H21</f>
        <v>0</v>
      </c>
      <c r="I16" s="50">
        <f t="shared" si="1"/>
        <v>0</v>
      </c>
      <c r="J16" s="40">
        <f>J17+J18+J19+J20+J21</f>
        <v>0</v>
      </c>
      <c r="K16" s="36"/>
      <c r="L16" s="36">
        <f aca="true" t="shared" si="3" ref="L16:L83">D16+H16</f>
        <v>45864765</v>
      </c>
      <c r="M16" s="36">
        <f aca="true" t="shared" si="4" ref="M16:M83">E16+I16</f>
        <v>45864765</v>
      </c>
      <c r="N16" s="36">
        <f aca="true" t="shared" si="5" ref="N16:N83">F16+J16</f>
        <v>43815751.400000006</v>
      </c>
      <c r="O16" s="36">
        <f aca="true" t="shared" si="6" ref="O16:O83">(N16/M16)*100</f>
        <v>95.53248861081052</v>
      </c>
    </row>
    <row r="17" spans="1:15" s="26" customFormat="1" ht="56.25">
      <c r="A17" s="25"/>
      <c r="B17" s="47" t="s">
        <v>91</v>
      </c>
      <c r="C17" s="31">
        <v>11010100</v>
      </c>
      <c r="D17" s="40">
        <v>36822423</v>
      </c>
      <c r="E17" s="50">
        <f t="shared" si="0"/>
        <v>36822423</v>
      </c>
      <c r="F17" s="40">
        <v>35126213.38</v>
      </c>
      <c r="G17" s="36">
        <f t="shared" si="2"/>
        <v>95.39354153853483</v>
      </c>
      <c r="H17" s="61"/>
      <c r="I17" s="50">
        <f t="shared" si="1"/>
        <v>0</v>
      </c>
      <c r="J17" s="61"/>
      <c r="K17" s="36"/>
      <c r="L17" s="36">
        <f t="shared" si="3"/>
        <v>36822423</v>
      </c>
      <c r="M17" s="36">
        <f t="shared" si="4"/>
        <v>36822423</v>
      </c>
      <c r="N17" s="36">
        <f t="shared" si="5"/>
        <v>35126213.38</v>
      </c>
      <c r="O17" s="36">
        <f t="shared" si="6"/>
        <v>95.39354153853483</v>
      </c>
    </row>
    <row r="18" spans="1:15" s="26" customFormat="1" ht="93.75">
      <c r="A18" s="25"/>
      <c r="B18" s="47" t="s">
        <v>92</v>
      </c>
      <c r="C18" s="31">
        <v>11010200</v>
      </c>
      <c r="D18" s="40">
        <v>2853742</v>
      </c>
      <c r="E18" s="50">
        <f t="shared" si="0"/>
        <v>2853742</v>
      </c>
      <c r="F18" s="40">
        <v>3086984.69</v>
      </c>
      <c r="G18" s="36">
        <f t="shared" si="2"/>
        <v>108.17322273702388</v>
      </c>
      <c r="H18" s="61"/>
      <c r="I18" s="50">
        <f t="shared" si="1"/>
        <v>0</v>
      </c>
      <c r="J18" s="61"/>
      <c r="K18" s="36"/>
      <c r="L18" s="36">
        <f t="shared" si="3"/>
        <v>2853742</v>
      </c>
      <c r="M18" s="36">
        <f t="shared" si="4"/>
        <v>2853742</v>
      </c>
      <c r="N18" s="36">
        <f t="shared" si="5"/>
        <v>3086984.69</v>
      </c>
      <c r="O18" s="36">
        <f t="shared" si="6"/>
        <v>108.17322273702388</v>
      </c>
    </row>
    <row r="19" spans="1:15" s="26" customFormat="1" ht="56.25">
      <c r="A19" s="25"/>
      <c r="B19" s="47" t="s">
        <v>93</v>
      </c>
      <c r="C19" s="31">
        <v>11010400</v>
      </c>
      <c r="D19" s="40">
        <v>3373300</v>
      </c>
      <c r="E19" s="50">
        <f t="shared" si="0"/>
        <v>3373300</v>
      </c>
      <c r="F19" s="40">
        <v>5130549.21</v>
      </c>
      <c r="G19" s="36">
        <f t="shared" si="2"/>
        <v>152.09288263718022</v>
      </c>
      <c r="H19" s="61"/>
      <c r="I19" s="50">
        <f t="shared" si="1"/>
        <v>0</v>
      </c>
      <c r="J19" s="61"/>
      <c r="K19" s="36"/>
      <c r="L19" s="36">
        <f t="shared" si="3"/>
        <v>3373300</v>
      </c>
      <c r="M19" s="36">
        <f t="shared" si="4"/>
        <v>3373300</v>
      </c>
      <c r="N19" s="36">
        <f t="shared" si="5"/>
        <v>5130549.21</v>
      </c>
      <c r="O19" s="36">
        <f t="shared" si="6"/>
        <v>152.09288263718022</v>
      </c>
    </row>
    <row r="20" spans="1:15" s="26" customFormat="1" ht="56.25">
      <c r="A20" s="25"/>
      <c r="B20" s="47" t="s">
        <v>94</v>
      </c>
      <c r="C20" s="31">
        <v>11010500</v>
      </c>
      <c r="D20" s="40">
        <v>2810000</v>
      </c>
      <c r="E20" s="50">
        <f t="shared" si="0"/>
        <v>2810000</v>
      </c>
      <c r="F20" s="40">
        <v>469737.42</v>
      </c>
      <c r="G20" s="36">
        <f t="shared" si="2"/>
        <v>16.716634163701066</v>
      </c>
      <c r="H20" s="61"/>
      <c r="I20" s="50">
        <f t="shared" si="1"/>
        <v>0</v>
      </c>
      <c r="J20" s="61"/>
      <c r="K20" s="36"/>
      <c r="L20" s="36">
        <f t="shared" si="3"/>
        <v>2810000</v>
      </c>
      <c r="M20" s="36">
        <f t="shared" si="4"/>
        <v>2810000</v>
      </c>
      <c r="N20" s="36">
        <f t="shared" si="5"/>
        <v>469737.42</v>
      </c>
      <c r="O20" s="36">
        <f t="shared" si="6"/>
        <v>16.716634163701066</v>
      </c>
    </row>
    <row r="21" spans="1:15" s="26" customFormat="1" ht="93.75">
      <c r="A21" s="25"/>
      <c r="B21" s="47" t="s">
        <v>95</v>
      </c>
      <c r="C21" s="31">
        <v>11010900</v>
      </c>
      <c r="D21" s="40">
        <v>5300</v>
      </c>
      <c r="E21" s="50">
        <f t="shared" si="0"/>
        <v>5300</v>
      </c>
      <c r="F21" s="40">
        <v>2266.7</v>
      </c>
      <c r="G21" s="36">
        <f t="shared" si="2"/>
        <v>42.76792452830188</v>
      </c>
      <c r="H21" s="61"/>
      <c r="I21" s="50">
        <f t="shared" si="1"/>
        <v>0</v>
      </c>
      <c r="J21" s="61"/>
      <c r="K21" s="36"/>
      <c r="L21" s="36">
        <f t="shared" si="3"/>
        <v>5300</v>
      </c>
      <c r="M21" s="36">
        <f t="shared" si="4"/>
        <v>5300</v>
      </c>
      <c r="N21" s="36">
        <f t="shared" si="5"/>
        <v>2266.7</v>
      </c>
      <c r="O21" s="36">
        <f t="shared" si="6"/>
        <v>42.76792452830188</v>
      </c>
    </row>
    <row r="22" spans="1:15" ht="18.75">
      <c r="A22" s="10"/>
      <c r="B22" s="31" t="s">
        <v>27</v>
      </c>
      <c r="C22" s="31">
        <v>11020000</v>
      </c>
      <c r="D22" s="40">
        <f>D23</f>
        <v>73500</v>
      </c>
      <c r="E22" s="50">
        <f t="shared" si="0"/>
        <v>73500</v>
      </c>
      <c r="F22" s="40">
        <f>F23</f>
        <v>1091.95</v>
      </c>
      <c r="G22" s="36">
        <f t="shared" si="2"/>
        <v>1.4856462585034014</v>
      </c>
      <c r="H22" s="36"/>
      <c r="I22" s="50">
        <f t="shared" si="1"/>
        <v>0</v>
      </c>
      <c r="J22" s="36"/>
      <c r="K22" s="36"/>
      <c r="L22" s="36">
        <f t="shared" si="3"/>
        <v>73500</v>
      </c>
      <c r="M22" s="36">
        <f t="shared" si="4"/>
        <v>73500</v>
      </c>
      <c r="N22" s="36">
        <f t="shared" si="5"/>
        <v>1091.95</v>
      </c>
      <c r="O22" s="36">
        <f t="shared" si="6"/>
        <v>1.4856462585034014</v>
      </c>
    </row>
    <row r="23" spans="1:15" s="26" customFormat="1" ht="37.5">
      <c r="A23" s="25"/>
      <c r="B23" s="31" t="s">
        <v>28</v>
      </c>
      <c r="C23" s="31">
        <v>11020200</v>
      </c>
      <c r="D23" s="40">
        <v>73500</v>
      </c>
      <c r="E23" s="50">
        <f t="shared" si="0"/>
        <v>73500</v>
      </c>
      <c r="F23" s="40">
        <v>1091.95</v>
      </c>
      <c r="G23" s="36">
        <f t="shared" si="2"/>
        <v>1.4856462585034014</v>
      </c>
      <c r="H23" s="61"/>
      <c r="I23" s="50">
        <f t="shared" si="1"/>
        <v>0</v>
      </c>
      <c r="J23" s="61"/>
      <c r="K23" s="36"/>
      <c r="L23" s="36">
        <f t="shared" si="3"/>
        <v>73500</v>
      </c>
      <c r="M23" s="36">
        <f t="shared" si="4"/>
        <v>73500</v>
      </c>
      <c r="N23" s="36">
        <f t="shared" si="5"/>
        <v>1091.95</v>
      </c>
      <c r="O23" s="36">
        <f t="shared" si="6"/>
        <v>1.4856462585034014</v>
      </c>
    </row>
    <row r="24" spans="1:15" ht="39" customHeight="1">
      <c r="A24" s="10"/>
      <c r="B24" s="31" t="s">
        <v>23</v>
      </c>
      <c r="C24" s="31">
        <v>13000000</v>
      </c>
      <c r="D24" s="40">
        <f>D28+D30+D32</f>
        <v>126000</v>
      </c>
      <c r="E24" s="50">
        <f t="shared" si="0"/>
        <v>126000</v>
      </c>
      <c r="F24" s="40">
        <f>F28+F30+F32</f>
        <v>40744.21</v>
      </c>
      <c r="G24" s="36">
        <f t="shared" si="2"/>
        <v>32.3366746031746</v>
      </c>
      <c r="H24" s="40"/>
      <c r="I24" s="50">
        <f t="shared" si="1"/>
        <v>0</v>
      </c>
      <c r="J24" s="40"/>
      <c r="K24" s="36"/>
      <c r="L24" s="36">
        <f t="shared" si="3"/>
        <v>126000</v>
      </c>
      <c r="M24" s="36">
        <f t="shared" si="4"/>
        <v>126000</v>
      </c>
      <c r="N24" s="36">
        <f t="shared" si="5"/>
        <v>40744.21</v>
      </c>
      <c r="O24" s="36">
        <f t="shared" si="6"/>
        <v>32.3366746031746</v>
      </c>
    </row>
    <row r="25" spans="1:15" ht="24.75" customHeight="1" hidden="1">
      <c r="A25" s="30"/>
      <c r="B25" s="31" t="s">
        <v>29</v>
      </c>
      <c r="C25" s="31">
        <v>13010000</v>
      </c>
      <c r="D25" s="40"/>
      <c r="E25" s="50">
        <f t="shared" si="0"/>
        <v>0</v>
      </c>
      <c r="F25" s="40"/>
      <c r="G25" s="36" t="e">
        <f t="shared" si="2"/>
        <v>#DIV/0!</v>
      </c>
      <c r="H25" s="40"/>
      <c r="I25" s="50">
        <f t="shared" si="1"/>
        <v>0</v>
      </c>
      <c r="J25" s="40"/>
      <c r="K25" s="36"/>
      <c r="L25" s="36">
        <f aca="true" t="shared" si="7" ref="L25:L33">D25+H25</f>
        <v>0</v>
      </c>
      <c r="M25" s="36">
        <f aca="true" t="shared" si="8" ref="M25:M33">E25+I25</f>
        <v>0</v>
      </c>
      <c r="N25" s="36">
        <f aca="true" t="shared" si="9" ref="N25:N33">F25+J25</f>
        <v>0</v>
      </c>
      <c r="O25" s="36" t="e">
        <f aca="true" t="shared" si="10" ref="O25:O33">(N25/M25)*100</f>
        <v>#DIV/0!</v>
      </c>
    </row>
    <row r="26" spans="1:15" ht="19.5" customHeight="1" hidden="1">
      <c r="A26" s="30"/>
      <c r="B26" s="31" t="s">
        <v>30</v>
      </c>
      <c r="C26" s="31">
        <v>13010200</v>
      </c>
      <c r="D26" s="40"/>
      <c r="E26" s="50">
        <f t="shared" si="0"/>
        <v>0</v>
      </c>
      <c r="F26" s="40"/>
      <c r="G26" s="36" t="e">
        <f t="shared" si="2"/>
        <v>#DIV/0!</v>
      </c>
      <c r="H26" s="40"/>
      <c r="I26" s="50">
        <f t="shared" si="1"/>
        <v>0</v>
      </c>
      <c r="J26" s="40"/>
      <c r="K26" s="36"/>
      <c r="L26" s="36">
        <f t="shared" si="7"/>
        <v>0</v>
      </c>
      <c r="M26" s="36">
        <f t="shared" si="8"/>
        <v>0</v>
      </c>
      <c r="N26" s="36">
        <f t="shared" si="9"/>
        <v>0</v>
      </c>
      <c r="O26" s="36" t="e">
        <f t="shared" si="10"/>
        <v>#DIV/0!</v>
      </c>
    </row>
    <row r="27" spans="1:15" ht="32.25" customHeight="1" hidden="1">
      <c r="A27" s="30"/>
      <c r="B27" s="31" t="s">
        <v>31</v>
      </c>
      <c r="C27" s="31">
        <v>14000000</v>
      </c>
      <c r="D27" s="40"/>
      <c r="E27" s="50">
        <f t="shared" si="0"/>
        <v>0</v>
      </c>
      <c r="F27" s="40"/>
      <c r="G27" s="36" t="e">
        <f t="shared" si="2"/>
        <v>#DIV/0!</v>
      </c>
      <c r="H27" s="40"/>
      <c r="I27" s="50">
        <f t="shared" si="1"/>
        <v>0</v>
      </c>
      <c r="J27" s="40"/>
      <c r="K27" s="36"/>
      <c r="L27" s="36">
        <f t="shared" si="7"/>
        <v>0</v>
      </c>
      <c r="M27" s="36">
        <f t="shared" si="8"/>
        <v>0</v>
      </c>
      <c r="N27" s="36">
        <f t="shared" si="9"/>
        <v>0</v>
      </c>
      <c r="O27" s="36" t="e">
        <f t="shared" si="10"/>
        <v>#DIV/0!</v>
      </c>
    </row>
    <row r="28" spans="1:15" ht="32.25" customHeight="1">
      <c r="A28" s="30"/>
      <c r="B28" s="31" t="s">
        <v>29</v>
      </c>
      <c r="C28" s="31">
        <v>13010000</v>
      </c>
      <c r="D28" s="40">
        <f>D29</f>
        <v>126000</v>
      </c>
      <c r="E28" s="50">
        <f t="shared" si="0"/>
        <v>126000</v>
      </c>
      <c r="F28" s="40">
        <f>F29</f>
        <v>40310.18</v>
      </c>
      <c r="G28" s="36">
        <f t="shared" si="2"/>
        <v>31.99220634920635</v>
      </c>
      <c r="H28" s="40"/>
      <c r="I28" s="50">
        <f t="shared" si="1"/>
        <v>0</v>
      </c>
      <c r="J28" s="40"/>
      <c r="K28" s="36"/>
      <c r="L28" s="36">
        <f t="shared" si="7"/>
        <v>126000</v>
      </c>
      <c r="M28" s="36">
        <f t="shared" si="8"/>
        <v>126000</v>
      </c>
      <c r="N28" s="36">
        <f t="shared" si="9"/>
        <v>40310.18</v>
      </c>
      <c r="O28" s="36">
        <f t="shared" si="10"/>
        <v>31.99220634920635</v>
      </c>
    </row>
    <row r="29" spans="1:15" ht="32.25" customHeight="1">
      <c r="A29" s="30"/>
      <c r="B29" s="31" t="s">
        <v>30</v>
      </c>
      <c r="C29" s="31">
        <v>13010200</v>
      </c>
      <c r="D29" s="40">
        <v>126000</v>
      </c>
      <c r="E29" s="50">
        <f t="shared" si="0"/>
        <v>126000</v>
      </c>
      <c r="F29" s="40">
        <v>40310.18</v>
      </c>
      <c r="G29" s="36">
        <f t="shared" si="2"/>
        <v>31.99220634920635</v>
      </c>
      <c r="H29" s="40"/>
      <c r="I29" s="50">
        <f t="shared" si="1"/>
        <v>0</v>
      </c>
      <c r="J29" s="40"/>
      <c r="K29" s="36"/>
      <c r="L29" s="36">
        <f t="shared" si="7"/>
        <v>126000</v>
      </c>
      <c r="M29" s="36">
        <f t="shared" si="8"/>
        <v>126000</v>
      </c>
      <c r="N29" s="36">
        <f t="shared" si="9"/>
        <v>40310.18</v>
      </c>
      <c r="O29" s="36">
        <f t="shared" si="10"/>
        <v>31.99220634920635</v>
      </c>
    </row>
    <row r="30" spans="1:15" ht="32.25" customHeight="1">
      <c r="A30" s="30"/>
      <c r="B30" s="31" t="s">
        <v>126</v>
      </c>
      <c r="C30" s="31">
        <v>13020000</v>
      </c>
      <c r="D30" s="40">
        <v>0</v>
      </c>
      <c r="E30" s="50">
        <f t="shared" si="0"/>
        <v>0</v>
      </c>
      <c r="F30" s="40">
        <f>F31</f>
        <v>434.03</v>
      </c>
      <c r="G30" s="36" t="e">
        <f t="shared" si="2"/>
        <v>#DIV/0!</v>
      </c>
      <c r="H30" s="40"/>
      <c r="I30" s="50">
        <f t="shared" si="1"/>
        <v>0</v>
      </c>
      <c r="J30" s="40"/>
      <c r="K30" s="36"/>
      <c r="L30" s="36">
        <f t="shared" si="7"/>
        <v>0</v>
      </c>
      <c r="M30" s="36">
        <f t="shared" si="8"/>
        <v>0</v>
      </c>
      <c r="N30" s="36">
        <f t="shared" si="9"/>
        <v>434.03</v>
      </c>
      <c r="O30" s="36" t="e">
        <f t="shared" si="10"/>
        <v>#DIV/0!</v>
      </c>
    </row>
    <row r="31" spans="1:15" ht="32.25" customHeight="1">
      <c r="A31" s="30"/>
      <c r="B31" s="31" t="s">
        <v>127</v>
      </c>
      <c r="C31" s="31">
        <v>13020200</v>
      </c>
      <c r="D31" s="40">
        <v>0</v>
      </c>
      <c r="E31" s="50">
        <f t="shared" si="0"/>
        <v>0</v>
      </c>
      <c r="F31" s="40">
        <v>434.03</v>
      </c>
      <c r="G31" s="36" t="e">
        <f t="shared" si="2"/>
        <v>#DIV/0!</v>
      </c>
      <c r="H31" s="40"/>
      <c r="I31" s="50">
        <f t="shared" si="1"/>
        <v>0</v>
      </c>
      <c r="J31" s="40"/>
      <c r="K31" s="36"/>
      <c r="L31" s="36">
        <f t="shared" si="7"/>
        <v>0</v>
      </c>
      <c r="M31" s="36">
        <f t="shared" si="8"/>
        <v>0</v>
      </c>
      <c r="N31" s="36">
        <f t="shared" si="9"/>
        <v>434.03</v>
      </c>
      <c r="O31" s="36" t="e">
        <f t="shared" si="10"/>
        <v>#DIV/0!</v>
      </c>
    </row>
    <row r="32" spans="1:15" ht="32.25" customHeight="1">
      <c r="A32" s="30"/>
      <c r="B32" s="31" t="s">
        <v>128</v>
      </c>
      <c r="C32" s="31">
        <v>13030000</v>
      </c>
      <c r="D32" s="40">
        <f>D33</f>
        <v>0</v>
      </c>
      <c r="E32" s="50">
        <f t="shared" si="0"/>
        <v>0</v>
      </c>
      <c r="F32" s="40">
        <f>F33</f>
        <v>0</v>
      </c>
      <c r="G32" s="36" t="e">
        <f t="shared" si="2"/>
        <v>#DIV/0!</v>
      </c>
      <c r="H32" s="40"/>
      <c r="I32" s="50">
        <f t="shared" si="1"/>
        <v>0</v>
      </c>
      <c r="J32" s="40"/>
      <c r="K32" s="36"/>
      <c r="L32" s="36">
        <f t="shared" si="7"/>
        <v>0</v>
      </c>
      <c r="M32" s="36">
        <f t="shared" si="8"/>
        <v>0</v>
      </c>
      <c r="N32" s="36">
        <f t="shared" si="9"/>
        <v>0</v>
      </c>
      <c r="O32" s="36" t="e">
        <f t="shared" si="10"/>
        <v>#DIV/0!</v>
      </c>
    </row>
    <row r="33" spans="1:15" ht="32.25" customHeight="1">
      <c r="A33" s="30"/>
      <c r="B33" s="31" t="s">
        <v>129</v>
      </c>
      <c r="C33" s="31">
        <v>13030200</v>
      </c>
      <c r="D33" s="40"/>
      <c r="E33" s="50">
        <f t="shared" si="0"/>
        <v>0</v>
      </c>
      <c r="F33" s="40"/>
      <c r="G33" s="36" t="e">
        <f t="shared" si="2"/>
        <v>#DIV/0!</v>
      </c>
      <c r="H33" s="40"/>
      <c r="I33" s="50">
        <f t="shared" si="1"/>
        <v>0</v>
      </c>
      <c r="J33" s="40"/>
      <c r="K33" s="36"/>
      <c r="L33" s="36">
        <f t="shared" si="7"/>
        <v>0</v>
      </c>
      <c r="M33" s="36">
        <f t="shared" si="8"/>
        <v>0</v>
      </c>
      <c r="N33" s="36">
        <f t="shared" si="9"/>
        <v>0</v>
      </c>
      <c r="O33" s="36" t="e">
        <f t="shared" si="10"/>
        <v>#DIV/0!</v>
      </c>
    </row>
    <row r="34" spans="1:15" ht="32.25" customHeight="1">
      <c r="A34" s="30"/>
      <c r="B34" s="31" t="s">
        <v>31</v>
      </c>
      <c r="C34" s="31">
        <v>14000000</v>
      </c>
      <c r="D34" s="40">
        <f>D35+D36+D37</f>
        <v>3551600</v>
      </c>
      <c r="E34" s="50">
        <f t="shared" si="0"/>
        <v>3551600</v>
      </c>
      <c r="F34" s="40">
        <f>F35+F36+F37</f>
        <v>3601228.73</v>
      </c>
      <c r="G34" s="36">
        <f t="shared" si="2"/>
        <v>101.39736259713932</v>
      </c>
      <c r="H34" s="40">
        <f>H35+H36+H37</f>
        <v>0</v>
      </c>
      <c r="I34" s="50">
        <f t="shared" si="1"/>
        <v>0</v>
      </c>
      <c r="J34" s="40">
        <f>J35+J36+J37</f>
        <v>0</v>
      </c>
      <c r="K34" s="36"/>
      <c r="L34" s="36">
        <f t="shared" si="3"/>
        <v>3551600</v>
      </c>
      <c r="M34" s="36">
        <f t="shared" si="4"/>
        <v>3551600</v>
      </c>
      <c r="N34" s="36">
        <f t="shared" si="5"/>
        <v>3601228.73</v>
      </c>
      <c r="O34" s="36">
        <f t="shared" si="6"/>
        <v>101.39736259713932</v>
      </c>
    </row>
    <row r="35" spans="1:15" ht="32.25" customHeight="1">
      <c r="A35" s="30"/>
      <c r="B35" s="31" t="s">
        <v>96</v>
      </c>
      <c r="C35" s="31">
        <v>14021900</v>
      </c>
      <c r="D35" s="40">
        <v>438000</v>
      </c>
      <c r="E35" s="50">
        <f t="shared" si="0"/>
        <v>438000</v>
      </c>
      <c r="F35" s="40">
        <v>508297.88</v>
      </c>
      <c r="G35" s="36">
        <f t="shared" si="2"/>
        <v>116.04974429223745</v>
      </c>
      <c r="H35" s="36"/>
      <c r="I35" s="50">
        <f t="shared" si="1"/>
        <v>0</v>
      </c>
      <c r="J35" s="36"/>
      <c r="K35" s="36"/>
      <c r="L35" s="36">
        <f t="shared" si="3"/>
        <v>438000</v>
      </c>
      <c r="M35" s="36">
        <f t="shared" si="4"/>
        <v>438000</v>
      </c>
      <c r="N35" s="36">
        <f t="shared" si="5"/>
        <v>508297.88</v>
      </c>
      <c r="O35" s="36">
        <f t="shared" si="6"/>
        <v>116.04974429223745</v>
      </c>
    </row>
    <row r="36" spans="1:15" ht="32.25" customHeight="1">
      <c r="A36" s="30"/>
      <c r="B36" s="31" t="s">
        <v>97</v>
      </c>
      <c r="C36" s="31">
        <v>14031900</v>
      </c>
      <c r="D36" s="40">
        <v>2058600</v>
      </c>
      <c r="E36" s="50">
        <f t="shared" si="0"/>
        <v>2058600</v>
      </c>
      <c r="F36" s="40">
        <v>2087008.94</v>
      </c>
      <c r="G36" s="36">
        <f t="shared" si="2"/>
        <v>101.38001262994267</v>
      </c>
      <c r="H36" s="36"/>
      <c r="I36" s="50">
        <f t="shared" si="1"/>
        <v>0</v>
      </c>
      <c r="J36" s="36"/>
      <c r="K36" s="36"/>
      <c r="L36" s="36">
        <f t="shared" si="3"/>
        <v>2058600</v>
      </c>
      <c r="M36" s="36">
        <f t="shared" si="4"/>
        <v>2058600</v>
      </c>
      <c r="N36" s="36">
        <f t="shared" si="5"/>
        <v>2087008.94</v>
      </c>
      <c r="O36" s="36">
        <f>(N36/M36)*100</f>
        <v>101.38001262994267</v>
      </c>
    </row>
    <row r="37" spans="1:15" s="26" customFormat="1" ht="67.5" customHeight="1">
      <c r="A37" s="27"/>
      <c r="B37" s="31" t="s">
        <v>32</v>
      </c>
      <c r="C37" s="31">
        <v>14040000</v>
      </c>
      <c r="D37" s="40">
        <v>1055000</v>
      </c>
      <c r="E37" s="50">
        <f t="shared" si="0"/>
        <v>1055000</v>
      </c>
      <c r="F37" s="40">
        <v>1005921.91</v>
      </c>
      <c r="G37" s="36">
        <f t="shared" si="2"/>
        <v>95.34804834123223</v>
      </c>
      <c r="H37" s="61"/>
      <c r="I37" s="50">
        <f t="shared" si="1"/>
        <v>0</v>
      </c>
      <c r="J37" s="61"/>
      <c r="K37" s="36"/>
      <c r="L37" s="36">
        <f t="shared" si="3"/>
        <v>1055000</v>
      </c>
      <c r="M37" s="36">
        <f t="shared" si="4"/>
        <v>1055000</v>
      </c>
      <c r="N37" s="36">
        <f t="shared" si="5"/>
        <v>1005921.91</v>
      </c>
      <c r="O37" s="36">
        <f t="shared" si="6"/>
        <v>95.34804834123223</v>
      </c>
    </row>
    <row r="38" spans="1:15" s="26" customFormat="1" ht="34.5" customHeight="1">
      <c r="A38" s="27"/>
      <c r="B38" s="49" t="s">
        <v>33</v>
      </c>
      <c r="C38" s="49">
        <v>18000000</v>
      </c>
      <c r="D38" s="50">
        <f>D39+D49+D55+D53</f>
        <v>29743600</v>
      </c>
      <c r="E38" s="50">
        <f t="shared" si="0"/>
        <v>29743600</v>
      </c>
      <c r="F38" s="50">
        <f>F39+F49+F55+F53</f>
        <v>29627830.349999998</v>
      </c>
      <c r="G38" s="51">
        <f t="shared" si="2"/>
        <v>99.61077458680187</v>
      </c>
      <c r="H38" s="50">
        <f>H39+H49+H55+H53</f>
        <v>0</v>
      </c>
      <c r="I38" s="50">
        <f t="shared" si="1"/>
        <v>0</v>
      </c>
      <c r="J38" s="50">
        <f>J39+J49+J55+J53</f>
        <v>0</v>
      </c>
      <c r="K38" s="51"/>
      <c r="L38" s="51">
        <f t="shared" si="3"/>
        <v>29743600</v>
      </c>
      <c r="M38" s="51">
        <f t="shared" si="4"/>
        <v>29743600</v>
      </c>
      <c r="N38" s="51">
        <f t="shared" si="5"/>
        <v>29627830.349999998</v>
      </c>
      <c r="O38" s="51">
        <f t="shared" si="6"/>
        <v>99.61077458680187</v>
      </c>
    </row>
    <row r="39" spans="1:15" s="26" customFormat="1" ht="18.75">
      <c r="A39" s="25"/>
      <c r="B39" s="31" t="s">
        <v>34</v>
      </c>
      <c r="C39" s="31">
        <v>18010000</v>
      </c>
      <c r="D39" s="40">
        <f>D40+D41+D42+D43+D44+D45+D46+D47</f>
        <v>16901100</v>
      </c>
      <c r="E39" s="50">
        <f t="shared" si="0"/>
        <v>16901100</v>
      </c>
      <c r="F39" s="40">
        <f>F40+F41+F42+F43+F44+F45+F46+F47+F48</f>
        <v>17322984.659999996</v>
      </c>
      <c r="G39" s="36">
        <f t="shared" si="2"/>
        <v>102.49619646058538</v>
      </c>
      <c r="H39" s="40">
        <f aca="true" t="shared" si="11" ref="H39:N39">H40+H41+H42+H43+H44+H45+H46+H47</f>
        <v>0</v>
      </c>
      <c r="I39" s="50">
        <f t="shared" si="1"/>
        <v>0</v>
      </c>
      <c r="J39" s="40">
        <f t="shared" si="11"/>
        <v>0</v>
      </c>
      <c r="K39" s="40">
        <f t="shared" si="11"/>
        <v>0</v>
      </c>
      <c r="L39" s="40">
        <f t="shared" si="11"/>
        <v>16901100</v>
      </c>
      <c r="M39" s="40">
        <f t="shared" si="11"/>
        <v>16901100</v>
      </c>
      <c r="N39" s="40">
        <f t="shared" si="11"/>
        <v>17297984.659999996</v>
      </c>
      <c r="O39" s="36">
        <f t="shared" si="6"/>
        <v>102.3482770943903</v>
      </c>
    </row>
    <row r="40" spans="1:15" s="26" customFormat="1" ht="75">
      <c r="A40" s="25"/>
      <c r="B40" s="31" t="s">
        <v>35</v>
      </c>
      <c r="C40" s="31">
        <v>18010100</v>
      </c>
      <c r="D40" s="40">
        <v>16400</v>
      </c>
      <c r="E40" s="50">
        <f t="shared" si="0"/>
        <v>16400</v>
      </c>
      <c r="F40" s="40">
        <v>33844.41</v>
      </c>
      <c r="G40" s="36">
        <f t="shared" si="2"/>
        <v>206.36835365853662</v>
      </c>
      <c r="H40" s="61"/>
      <c r="I40" s="50">
        <f t="shared" si="1"/>
        <v>0</v>
      </c>
      <c r="J40" s="61"/>
      <c r="K40" s="36"/>
      <c r="L40" s="36">
        <f t="shared" si="3"/>
        <v>16400</v>
      </c>
      <c r="M40" s="36">
        <f t="shared" si="4"/>
        <v>16400</v>
      </c>
      <c r="N40" s="36">
        <f t="shared" si="5"/>
        <v>33844.41</v>
      </c>
      <c r="O40" s="36">
        <f t="shared" si="6"/>
        <v>206.36835365853662</v>
      </c>
    </row>
    <row r="41" spans="1:15" ht="75" customHeight="1">
      <c r="A41" s="10"/>
      <c r="B41" s="31" t="s">
        <v>36</v>
      </c>
      <c r="C41" s="31">
        <v>18010200</v>
      </c>
      <c r="D41" s="40">
        <v>41500</v>
      </c>
      <c r="E41" s="50">
        <f t="shared" si="0"/>
        <v>41500</v>
      </c>
      <c r="F41" s="40">
        <v>128029.65</v>
      </c>
      <c r="G41" s="36">
        <f t="shared" si="2"/>
        <v>308.50518072289157</v>
      </c>
      <c r="H41" s="36"/>
      <c r="I41" s="50">
        <f t="shared" si="1"/>
        <v>0</v>
      </c>
      <c r="J41" s="36"/>
      <c r="K41" s="36"/>
      <c r="L41" s="36">
        <f t="shared" si="3"/>
        <v>41500</v>
      </c>
      <c r="M41" s="36">
        <f t="shared" si="4"/>
        <v>41500</v>
      </c>
      <c r="N41" s="36">
        <f t="shared" si="5"/>
        <v>128029.65</v>
      </c>
      <c r="O41" s="36">
        <f t="shared" si="6"/>
        <v>308.50518072289157</v>
      </c>
    </row>
    <row r="42" spans="1:15" ht="56.25">
      <c r="A42" s="10"/>
      <c r="B42" s="31" t="s">
        <v>37</v>
      </c>
      <c r="C42" s="31">
        <v>18010300</v>
      </c>
      <c r="D42" s="40">
        <v>143000</v>
      </c>
      <c r="E42" s="50">
        <f t="shared" si="0"/>
        <v>143000</v>
      </c>
      <c r="F42" s="40">
        <v>253788.01</v>
      </c>
      <c r="G42" s="36">
        <f t="shared" si="2"/>
        <v>177.47413286713288</v>
      </c>
      <c r="H42" s="36"/>
      <c r="I42" s="50">
        <f t="shared" si="1"/>
        <v>0</v>
      </c>
      <c r="J42" s="36"/>
      <c r="K42" s="36"/>
      <c r="L42" s="36">
        <f t="shared" si="3"/>
        <v>143000</v>
      </c>
      <c r="M42" s="36">
        <f t="shared" si="4"/>
        <v>143000</v>
      </c>
      <c r="N42" s="36">
        <f t="shared" si="5"/>
        <v>253788.01</v>
      </c>
      <c r="O42" s="36"/>
    </row>
    <row r="43" spans="1:15" ht="75">
      <c r="A43" s="10"/>
      <c r="B43" s="31" t="s">
        <v>38</v>
      </c>
      <c r="C43" s="31">
        <v>18010400</v>
      </c>
      <c r="D43" s="40">
        <v>1142100</v>
      </c>
      <c r="E43" s="50">
        <f t="shared" si="0"/>
        <v>1142100</v>
      </c>
      <c r="F43" s="40">
        <v>1289259.47</v>
      </c>
      <c r="G43" s="36">
        <f t="shared" si="2"/>
        <v>112.88498993082918</v>
      </c>
      <c r="H43" s="36"/>
      <c r="I43" s="50">
        <f t="shared" si="1"/>
        <v>0</v>
      </c>
      <c r="J43" s="36"/>
      <c r="K43" s="36"/>
      <c r="L43" s="36">
        <f t="shared" si="3"/>
        <v>1142100</v>
      </c>
      <c r="M43" s="36">
        <f t="shared" si="4"/>
        <v>1142100</v>
      </c>
      <c r="N43" s="36">
        <f t="shared" si="5"/>
        <v>1289259.47</v>
      </c>
      <c r="O43" s="36">
        <f t="shared" si="6"/>
        <v>112.88498993082918</v>
      </c>
    </row>
    <row r="44" spans="1:15" ht="18.75">
      <c r="A44" s="10"/>
      <c r="B44" s="31" t="s">
        <v>39</v>
      </c>
      <c r="C44" s="31">
        <v>18010500</v>
      </c>
      <c r="D44" s="40">
        <v>3577000</v>
      </c>
      <c r="E44" s="50">
        <f t="shared" si="0"/>
        <v>3577000</v>
      </c>
      <c r="F44" s="40">
        <v>3385485.5</v>
      </c>
      <c r="G44" s="36">
        <f t="shared" si="2"/>
        <v>94.64594632373498</v>
      </c>
      <c r="H44" s="36"/>
      <c r="I44" s="50">
        <f t="shared" si="1"/>
        <v>0</v>
      </c>
      <c r="J44" s="36"/>
      <c r="K44" s="36"/>
      <c r="L44" s="36">
        <f t="shared" si="3"/>
        <v>3577000</v>
      </c>
      <c r="M44" s="36">
        <f t="shared" si="4"/>
        <v>3577000</v>
      </c>
      <c r="N44" s="36">
        <f t="shared" si="5"/>
        <v>3385485.5</v>
      </c>
      <c r="O44" s="36">
        <f t="shared" si="6"/>
        <v>94.64594632373498</v>
      </c>
    </row>
    <row r="45" spans="1:15" ht="18.75">
      <c r="A45" s="10"/>
      <c r="B45" s="31" t="s">
        <v>40</v>
      </c>
      <c r="C45" s="31">
        <v>18010600</v>
      </c>
      <c r="D45" s="40">
        <v>9570500</v>
      </c>
      <c r="E45" s="50">
        <f t="shared" si="0"/>
        <v>9570500</v>
      </c>
      <c r="F45" s="40">
        <v>9817158.79</v>
      </c>
      <c r="G45" s="36">
        <f t="shared" si="2"/>
        <v>102.57728216916566</v>
      </c>
      <c r="H45" s="36"/>
      <c r="I45" s="50">
        <f t="shared" si="1"/>
        <v>0</v>
      </c>
      <c r="J45" s="36"/>
      <c r="K45" s="36"/>
      <c r="L45" s="36">
        <f t="shared" si="3"/>
        <v>9570500</v>
      </c>
      <c r="M45" s="36">
        <f t="shared" si="4"/>
        <v>9570500</v>
      </c>
      <c r="N45" s="36">
        <f t="shared" si="5"/>
        <v>9817158.79</v>
      </c>
      <c r="O45" s="36">
        <f t="shared" si="6"/>
        <v>102.57728216916566</v>
      </c>
    </row>
    <row r="46" spans="1:15" s="26" customFormat="1" ht="18.75">
      <c r="A46" s="25"/>
      <c r="B46" s="31" t="s">
        <v>41</v>
      </c>
      <c r="C46" s="31">
        <v>18010700</v>
      </c>
      <c r="D46" s="40">
        <v>633000</v>
      </c>
      <c r="E46" s="50">
        <f t="shared" si="0"/>
        <v>633000</v>
      </c>
      <c r="F46" s="40">
        <v>587564.94</v>
      </c>
      <c r="G46" s="36">
        <f t="shared" si="2"/>
        <v>92.8222654028436</v>
      </c>
      <c r="H46" s="61"/>
      <c r="I46" s="50">
        <f t="shared" si="1"/>
        <v>0</v>
      </c>
      <c r="J46" s="61"/>
      <c r="K46" s="36"/>
      <c r="L46" s="36">
        <f t="shared" si="3"/>
        <v>633000</v>
      </c>
      <c r="M46" s="36">
        <f t="shared" si="4"/>
        <v>633000</v>
      </c>
      <c r="N46" s="36">
        <f t="shared" si="5"/>
        <v>587564.94</v>
      </c>
      <c r="O46" s="36">
        <f t="shared" si="6"/>
        <v>92.8222654028436</v>
      </c>
    </row>
    <row r="47" spans="1:15" s="26" customFormat="1" ht="27" customHeight="1">
      <c r="A47" s="25"/>
      <c r="B47" s="31" t="s">
        <v>42</v>
      </c>
      <c r="C47" s="31">
        <v>18010900</v>
      </c>
      <c r="D47" s="40">
        <v>1777600</v>
      </c>
      <c r="E47" s="50">
        <f t="shared" si="0"/>
        <v>1777600</v>
      </c>
      <c r="F47" s="40">
        <v>1802853.89</v>
      </c>
      <c r="G47" s="36">
        <f t="shared" si="2"/>
        <v>101.42067337983798</v>
      </c>
      <c r="H47" s="61"/>
      <c r="I47" s="50">
        <f t="shared" si="1"/>
        <v>0</v>
      </c>
      <c r="J47" s="61"/>
      <c r="K47" s="36"/>
      <c r="L47" s="36">
        <f t="shared" si="3"/>
        <v>1777600</v>
      </c>
      <c r="M47" s="36">
        <f t="shared" si="4"/>
        <v>1777600</v>
      </c>
      <c r="N47" s="36">
        <f t="shared" si="5"/>
        <v>1802853.89</v>
      </c>
      <c r="O47" s="36">
        <f t="shared" si="6"/>
        <v>101.42067337983798</v>
      </c>
    </row>
    <row r="48" spans="1:15" s="26" customFormat="1" ht="27" customHeight="1">
      <c r="A48" s="25"/>
      <c r="B48" s="31" t="s">
        <v>143</v>
      </c>
      <c r="C48" s="31">
        <v>18011000</v>
      </c>
      <c r="D48" s="40"/>
      <c r="E48" s="50">
        <f t="shared" si="0"/>
        <v>0</v>
      </c>
      <c r="F48" s="40">
        <v>25000</v>
      </c>
      <c r="G48" s="36">
        <v>0</v>
      </c>
      <c r="H48" s="61"/>
      <c r="I48" s="50">
        <f t="shared" si="1"/>
        <v>0</v>
      </c>
      <c r="J48" s="61"/>
      <c r="K48" s="36"/>
      <c r="L48" s="36"/>
      <c r="M48" s="36"/>
      <c r="N48" s="36">
        <f t="shared" si="5"/>
        <v>25000</v>
      </c>
      <c r="O48" s="36"/>
    </row>
    <row r="49" spans="1:15" ht="87" customHeight="1">
      <c r="A49" s="10"/>
      <c r="B49" s="31" t="s">
        <v>43</v>
      </c>
      <c r="C49" s="31">
        <v>18030000</v>
      </c>
      <c r="D49" s="40">
        <f>D51+D52</f>
        <v>5300</v>
      </c>
      <c r="E49" s="50">
        <f t="shared" si="0"/>
        <v>5300</v>
      </c>
      <c r="F49" s="40">
        <f>F51+F52</f>
        <v>5035.85</v>
      </c>
      <c r="G49" s="36">
        <f t="shared" si="2"/>
        <v>95.01603773584907</v>
      </c>
      <c r="H49" s="40">
        <f>H51+H52</f>
        <v>0</v>
      </c>
      <c r="I49" s="50">
        <f t="shared" si="1"/>
        <v>0</v>
      </c>
      <c r="J49" s="40">
        <f>J51+J52</f>
        <v>0</v>
      </c>
      <c r="K49" s="36"/>
      <c r="L49" s="36">
        <f t="shared" si="3"/>
        <v>5300</v>
      </c>
      <c r="M49" s="36">
        <f t="shared" si="4"/>
        <v>5300</v>
      </c>
      <c r="N49" s="36">
        <f t="shared" si="5"/>
        <v>5035.85</v>
      </c>
      <c r="O49" s="36">
        <f t="shared" si="6"/>
        <v>95.01603773584907</v>
      </c>
    </row>
    <row r="50" spans="1:15" ht="31.5" customHeight="1" hidden="1">
      <c r="A50" s="10"/>
      <c r="B50" s="31" t="s">
        <v>44</v>
      </c>
      <c r="C50" s="31">
        <v>18030100</v>
      </c>
      <c r="D50" s="40"/>
      <c r="E50" s="50">
        <f t="shared" si="0"/>
        <v>0</v>
      </c>
      <c r="F50" s="40"/>
      <c r="G50" s="36" t="e">
        <f t="shared" si="2"/>
        <v>#DIV/0!</v>
      </c>
      <c r="H50" s="61"/>
      <c r="I50" s="50">
        <f t="shared" si="1"/>
        <v>0</v>
      </c>
      <c r="J50" s="61"/>
      <c r="K50" s="36"/>
      <c r="L50" s="36">
        <f t="shared" si="3"/>
        <v>0</v>
      </c>
      <c r="M50" s="36">
        <f t="shared" si="4"/>
        <v>0</v>
      </c>
      <c r="N50" s="36">
        <f t="shared" si="5"/>
        <v>0</v>
      </c>
      <c r="O50" s="36" t="e">
        <f t="shared" si="6"/>
        <v>#DIV/0!</v>
      </c>
    </row>
    <row r="51" spans="1:15" ht="31.5" customHeight="1">
      <c r="A51" s="10"/>
      <c r="B51" s="31" t="s">
        <v>44</v>
      </c>
      <c r="C51" s="31">
        <v>18030100</v>
      </c>
      <c r="D51" s="40">
        <v>200</v>
      </c>
      <c r="E51" s="50">
        <f t="shared" si="0"/>
        <v>200</v>
      </c>
      <c r="F51" s="40">
        <v>150.5</v>
      </c>
      <c r="G51" s="36">
        <f t="shared" si="2"/>
        <v>75.25</v>
      </c>
      <c r="H51" s="61"/>
      <c r="I51" s="50">
        <f t="shared" si="1"/>
        <v>0</v>
      </c>
      <c r="J51" s="61"/>
      <c r="K51" s="36"/>
      <c r="L51" s="36">
        <f t="shared" si="3"/>
        <v>200</v>
      </c>
      <c r="M51" s="36">
        <f t="shared" si="4"/>
        <v>200</v>
      </c>
      <c r="N51" s="36">
        <f t="shared" si="5"/>
        <v>150.5</v>
      </c>
      <c r="O51" s="36">
        <f t="shared" si="6"/>
        <v>75.25</v>
      </c>
    </row>
    <row r="52" spans="1:15" s="26" customFormat="1" ht="18.75">
      <c r="A52" s="28"/>
      <c r="B52" s="31" t="s">
        <v>45</v>
      </c>
      <c r="C52" s="31">
        <v>18030200</v>
      </c>
      <c r="D52" s="40">
        <v>5100</v>
      </c>
      <c r="E52" s="50">
        <f t="shared" si="0"/>
        <v>5100</v>
      </c>
      <c r="F52" s="40">
        <v>4885.35</v>
      </c>
      <c r="G52" s="36">
        <f t="shared" si="2"/>
        <v>95.79117647058824</v>
      </c>
      <c r="H52" s="61"/>
      <c r="I52" s="50">
        <f t="shared" si="1"/>
        <v>0</v>
      </c>
      <c r="J52" s="61"/>
      <c r="K52" s="36"/>
      <c r="L52" s="36">
        <f t="shared" si="3"/>
        <v>5100</v>
      </c>
      <c r="M52" s="36">
        <f t="shared" si="4"/>
        <v>5100</v>
      </c>
      <c r="N52" s="36">
        <f t="shared" si="5"/>
        <v>4885.35</v>
      </c>
      <c r="O52" s="36">
        <f t="shared" si="6"/>
        <v>95.79117647058824</v>
      </c>
    </row>
    <row r="53" spans="1:15" s="26" customFormat="1" ht="56.25" hidden="1">
      <c r="A53" s="25"/>
      <c r="B53" s="31" t="s">
        <v>46</v>
      </c>
      <c r="C53" s="31">
        <v>18040000</v>
      </c>
      <c r="D53" s="40">
        <f>D54</f>
        <v>0</v>
      </c>
      <c r="E53" s="50">
        <f t="shared" si="0"/>
        <v>0</v>
      </c>
      <c r="F53" s="40">
        <f>F54</f>
        <v>0</v>
      </c>
      <c r="G53" s="36"/>
      <c r="H53" s="61">
        <f>H54</f>
        <v>0</v>
      </c>
      <c r="I53" s="50">
        <f t="shared" si="1"/>
        <v>0</v>
      </c>
      <c r="J53" s="61">
        <f>J54</f>
        <v>0</v>
      </c>
      <c r="K53" s="36"/>
      <c r="L53" s="36">
        <f t="shared" si="3"/>
        <v>0</v>
      </c>
      <c r="M53" s="36">
        <f t="shared" si="4"/>
        <v>0</v>
      </c>
      <c r="N53" s="36">
        <f t="shared" si="5"/>
        <v>0</v>
      </c>
      <c r="O53" s="36"/>
    </row>
    <row r="54" spans="1:15" s="26" customFormat="1" ht="93.75" hidden="1">
      <c r="A54" s="25"/>
      <c r="B54" s="47" t="s">
        <v>112</v>
      </c>
      <c r="C54" s="31">
        <v>18041500</v>
      </c>
      <c r="D54" s="40"/>
      <c r="E54" s="50">
        <f t="shared" si="0"/>
        <v>0</v>
      </c>
      <c r="F54" s="40"/>
      <c r="G54" s="36"/>
      <c r="H54" s="61"/>
      <c r="I54" s="50">
        <f t="shared" si="1"/>
        <v>0</v>
      </c>
      <c r="J54" s="61"/>
      <c r="K54" s="36"/>
      <c r="L54" s="36">
        <f t="shared" si="3"/>
        <v>0</v>
      </c>
      <c r="M54" s="36">
        <f t="shared" si="4"/>
        <v>0</v>
      </c>
      <c r="N54" s="36">
        <f t="shared" si="5"/>
        <v>0</v>
      </c>
      <c r="O54" s="36"/>
    </row>
    <row r="55" spans="1:15" s="26" customFormat="1" ht="18.75">
      <c r="A55" s="25"/>
      <c r="B55" s="31" t="s">
        <v>47</v>
      </c>
      <c r="C55" s="31">
        <v>18050000</v>
      </c>
      <c r="D55" s="40">
        <f>D56+D57+D58+D59</f>
        <v>12837200</v>
      </c>
      <c r="E55" s="50">
        <f t="shared" si="0"/>
        <v>12837200</v>
      </c>
      <c r="F55" s="40">
        <f>F56+F57+F58+F59</f>
        <v>12299809.84</v>
      </c>
      <c r="G55" s="36">
        <f t="shared" si="2"/>
        <v>95.8138055027576</v>
      </c>
      <c r="H55" s="40">
        <f>H56+H57+H58+H59</f>
        <v>0</v>
      </c>
      <c r="I55" s="50">
        <f t="shared" si="1"/>
        <v>0</v>
      </c>
      <c r="J55" s="40">
        <f>J56+J57+J58+J59</f>
        <v>0</v>
      </c>
      <c r="K55" s="36"/>
      <c r="L55" s="36">
        <f t="shared" si="3"/>
        <v>12837200</v>
      </c>
      <c r="M55" s="36">
        <f t="shared" si="4"/>
        <v>12837200</v>
      </c>
      <c r="N55" s="36">
        <f t="shared" si="5"/>
        <v>12299809.84</v>
      </c>
      <c r="O55" s="36">
        <f t="shared" si="6"/>
        <v>95.8138055027576</v>
      </c>
    </row>
    <row r="56" spans="1:15" ht="37.5" hidden="1">
      <c r="A56" s="10"/>
      <c r="B56" s="31" t="s">
        <v>48</v>
      </c>
      <c r="C56" s="31">
        <v>18050200</v>
      </c>
      <c r="D56" s="40"/>
      <c r="E56" s="50">
        <f t="shared" si="0"/>
        <v>0</v>
      </c>
      <c r="F56" s="40"/>
      <c r="G56" s="36"/>
      <c r="H56" s="36"/>
      <c r="I56" s="50">
        <f t="shared" si="1"/>
        <v>0</v>
      </c>
      <c r="J56" s="36"/>
      <c r="K56" s="36"/>
      <c r="L56" s="36">
        <f t="shared" si="3"/>
        <v>0</v>
      </c>
      <c r="M56" s="36">
        <f t="shared" si="4"/>
        <v>0</v>
      </c>
      <c r="N56" s="36">
        <f t="shared" si="5"/>
        <v>0</v>
      </c>
      <c r="O56" s="36"/>
    </row>
    <row r="57" spans="1:15" ht="17.25" customHeight="1">
      <c r="A57" s="10"/>
      <c r="B57" s="31" t="s">
        <v>49</v>
      </c>
      <c r="C57" s="31">
        <v>18050300</v>
      </c>
      <c r="D57" s="40">
        <v>613200</v>
      </c>
      <c r="E57" s="50">
        <f t="shared" si="0"/>
        <v>613200</v>
      </c>
      <c r="F57" s="40">
        <v>421128.38</v>
      </c>
      <c r="G57" s="36">
        <f t="shared" si="2"/>
        <v>68.67716568819309</v>
      </c>
      <c r="H57" s="36"/>
      <c r="I57" s="50">
        <f t="shared" si="1"/>
        <v>0</v>
      </c>
      <c r="J57" s="36"/>
      <c r="K57" s="36"/>
      <c r="L57" s="36">
        <f t="shared" si="3"/>
        <v>613200</v>
      </c>
      <c r="M57" s="36">
        <f t="shared" si="4"/>
        <v>613200</v>
      </c>
      <c r="N57" s="36">
        <f t="shared" si="5"/>
        <v>421128.38</v>
      </c>
      <c r="O57" s="36">
        <f t="shared" si="6"/>
        <v>68.67716568819309</v>
      </c>
    </row>
    <row r="58" spans="1:15" s="26" customFormat="1" ht="25.5" customHeight="1">
      <c r="A58" s="25"/>
      <c r="B58" s="31" t="s">
        <v>50</v>
      </c>
      <c r="C58" s="31">
        <v>18050400</v>
      </c>
      <c r="D58" s="40">
        <v>7687000</v>
      </c>
      <c r="E58" s="50">
        <f t="shared" si="0"/>
        <v>7687000</v>
      </c>
      <c r="F58" s="40">
        <v>7949550.28</v>
      </c>
      <c r="G58" s="36">
        <f t="shared" si="2"/>
        <v>103.41551034213607</v>
      </c>
      <c r="H58" s="61"/>
      <c r="I58" s="50">
        <f t="shared" si="1"/>
        <v>0</v>
      </c>
      <c r="J58" s="61"/>
      <c r="K58" s="36"/>
      <c r="L58" s="36">
        <f t="shared" si="3"/>
        <v>7687000</v>
      </c>
      <c r="M58" s="36">
        <f t="shared" si="4"/>
        <v>7687000</v>
      </c>
      <c r="N58" s="36">
        <f t="shared" si="5"/>
        <v>7949550.28</v>
      </c>
      <c r="O58" s="36">
        <f t="shared" si="6"/>
        <v>103.41551034213607</v>
      </c>
    </row>
    <row r="59" spans="1:15" s="26" customFormat="1" ht="93.75">
      <c r="A59" s="25"/>
      <c r="B59" s="47" t="s">
        <v>98</v>
      </c>
      <c r="C59" s="31">
        <v>18050500</v>
      </c>
      <c r="D59" s="40">
        <v>4537000</v>
      </c>
      <c r="E59" s="50">
        <f t="shared" si="0"/>
        <v>4537000</v>
      </c>
      <c r="F59" s="40">
        <v>3929131.18</v>
      </c>
      <c r="G59" s="36">
        <f t="shared" si="2"/>
        <v>86.60196561604585</v>
      </c>
      <c r="H59" s="61"/>
      <c r="I59" s="50">
        <f t="shared" si="1"/>
        <v>0</v>
      </c>
      <c r="J59" s="61"/>
      <c r="K59" s="36"/>
      <c r="L59" s="36">
        <f t="shared" si="3"/>
        <v>4537000</v>
      </c>
      <c r="M59" s="36">
        <f t="shared" si="4"/>
        <v>4537000</v>
      </c>
      <c r="N59" s="36">
        <f t="shared" si="5"/>
        <v>3929131.18</v>
      </c>
      <c r="O59" s="36">
        <f t="shared" si="6"/>
        <v>86.60196561604585</v>
      </c>
    </row>
    <row r="60" spans="1:15" ht="28.5" customHeight="1">
      <c r="A60" s="10"/>
      <c r="B60" s="49" t="s">
        <v>51</v>
      </c>
      <c r="C60" s="49">
        <v>19000000</v>
      </c>
      <c r="D60" s="50">
        <f>D61</f>
        <v>0</v>
      </c>
      <c r="E60" s="50">
        <f t="shared" si="0"/>
        <v>0</v>
      </c>
      <c r="F60" s="50">
        <f>F61</f>
        <v>0</v>
      </c>
      <c r="G60" s="51"/>
      <c r="H60" s="50">
        <f>H61</f>
        <v>100200</v>
      </c>
      <c r="I60" s="50">
        <f t="shared" si="1"/>
        <v>100200</v>
      </c>
      <c r="J60" s="50">
        <f>J61+J66</f>
        <v>107695.70000000001</v>
      </c>
      <c r="K60" s="51">
        <f aca="true" t="shared" si="12" ref="K60:K65">J60/I60*100</f>
        <v>107.4807385229541</v>
      </c>
      <c r="L60" s="51">
        <f t="shared" si="3"/>
        <v>100200</v>
      </c>
      <c r="M60" s="51">
        <f t="shared" si="4"/>
        <v>100200</v>
      </c>
      <c r="N60" s="51">
        <f t="shared" si="5"/>
        <v>107695.70000000001</v>
      </c>
      <c r="O60" s="51">
        <f t="shared" si="6"/>
        <v>107.4807385229541</v>
      </c>
    </row>
    <row r="61" spans="1:15" ht="18.75">
      <c r="A61" s="10"/>
      <c r="B61" s="31" t="s">
        <v>52</v>
      </c>
      <c r="C61" s="31">
        <v>19010000</v>
      </c>
      <c r="D61" s="40">
        <f>D63+D64+D65+D62</f>
        <v>0</v>
      </c>
      <c r="E61" s="50">
        <f t="shared" si="0"/>
        <v>0</v>
      </c>
      <c r="F61" s="40">
        <f>F63+F64+F65+F62</f>
        <v>0</v>
      </c>
      <c r="G61" s="36"/>
      <c r="H61" s="40">
        <f>H63+H64+H65</f>
        <v>100200</v>
      </c>
      <c r="I61" s="50">
        <f t="shared" si="1"/>
        <v>100200</v>
      </c>
      <c r="J61" s="40">
        <f>J63+J64+J65</f>
        <v>107695.70000000001</v>
      </c>
      <c r="K61" s="36">
        <f t="shared" si="12"/>
        <v>107.4807385229541</v>
      </c>
      <c r="L61" s="36">
        <f t="shared" si="3"/>
        <v>100200</v>
      </c>
      <c r="M61" s="36">
        <f t="shared" si="4"/>
        <v>100200</v>
      </c>
      <c r="N61" s="36">
        <f t="shared" si="5"/>
        <v>107695.70000000001</v>
      </c>
      <c r="O61" s="36">
        <f t="shared" si="6"/>
        <v>107.4807385229541</v>
      </c>
    </row>
    <row r="62" spans="1:15" ht="194.25" customHeight="1" hidden="1">
      <c r="A62" s="10"/>
      <c r="B62" s="48" t="s">
        <v>125</v>
      </c>
      <c r="C62" s="31">
        <v>19090100</v>
      </c>
      <c r="D62" s="40"/>
      <c r="E62" s="50">
        <f t="shared" si="0"/>
        <v>0</v>
      </c>
      <c r="F62" s="40"/>
      <c r="G62" s="36"/>
      <c r="H62" s="36"/>
      <c r="I62" s="50">
        <f t="shared" si="1"/>
        <v>0</v>
      </c>
      <c r="J62" s="36"/>
      <c r="K62" s="36"/>
      <c r="L62" s="36">
        <f t="shared" si="3"/>
        <v>0</v>
      </c>
      <c r="M62" s="36">
        <f t="shared" si="4"/>
        <v>0</v>
      </c>
      <c r="N62" s="36">
        <f t="shared" si="5"/>
        <v>0</v>
      </c>
      <c r="O62" s="36" t="e">
        <f t="shared" si="6"/>
        <v>#DIV/0!</v>
      </c>
    </row>
    <row r="63" spans="1:15" ht="56.25">
      <c r="A63" s="10"/>
      <c r="B63" s="31" t="s">
        <v>53</v>
      </c>
      <c r="C63" s="31">
        <v>19010100</v>
      </c>
      <c r="D63" s="40"/>
      <c r="E63" s="50">
        <f t="shared" si="0"/>
        <v>0</v>
      </c>
      <c r="F63" s="40"/>
      <c r="G63" s="36"/>
      <c r="H63" s="40">
        <v>55000</v>
      </c>
      <c r="I63" s="50">
        <f t="shared" si="1"/>
        <v>55000</v>
      </c>
      <c r="J63" s="40">
        <v>58927.29</v>
      </c>
      <c r="K63" s="36">
        <f t="shared" si="12"/>
        <v>107.14052727272727</v>
      </c>
      <c r="L63" s="36">
        <f t="shared" si="3"/>
        <v>55000</v>
      </c>
      <c r="M63" s="36">
        <f t="shared" si="4"/>
        <v>55000</v>
      </c>
      <c r="N63" s="36">
        <f t="shared" si="5"/>
        <v>58927.29</v>
      </c>
      <c r="O63" s="36">
        <f t="shared" si="6"/>
        <v>107.14052727272727</v>
      </c>
    </row>
    <row r="64" spans="1:15" ht="37.5">
      <c r="A64" s="10"/>
      <c r="B64" s="31" t="s">
        <v>73</v>
      </c>
      <c r="C64" s="31">
        <v>19010200</v>
      </c>
      <c r="D64" s="40"/>
      <c r="E64" s="50">
        <f t="shared" si="0"/>
        <v>0</v>
      </c>
      <c r="F64" s="40"/>
      <c r="G64" s="36"/>
      <c r="H64" s="40">
        <v>1200</v>
      </c>
      <c r="I64" s="50">
        <f t="shared" si="1"/>
        <v>1200</v>
      </c>
      <c r="J64" s="40"/>
      <c r="K64" s="36"/>
      <c r="L64" s="36">
        <f t="shared" si="3"/>
        <v>1200</v>
      </c>
      <c r="M64" s="36">
        <f t="shared" si="4"/>
        <v>1200</v>
      </c>
      <c r="N64" s="36">
        <f t="shared" si="5"/>
        <v>0</v>
      </c>
      <c r="O64" s="36"/>
    </row>
    <row r="65" spans="1:15" ht="75">
      <c r="A65" s="10"/>
      <c r="B65" s="31" t="s">
        <v>74</v>
      </c>
      <c r="C65" s="31">
        <v>19010300</v>
      </c>
      <c r="D65" s="40"/>
      <c r="E65" s="50">
        <f t="shared" si="0"/>
        <v>0</v>
      </c>
      <c r="F65" s="40"/>
      <c r="G65" s="36"/>
      <c r="H65" s="40">
        <v>44000</v>
      </c>
      <c r="I65" s="50">
        <f t="shared" si="1"/>
        <v>44000</v>
      </c>
      <c r="J65" s="40">
        <v>48768.41</v>
      </c>
      <c r="K65" s="36">
        <f t="shared" si="12"/>
        <v>110.83729545454545</v>
      </c>
      <c r="L65" s="36">
        <f t="shared" si="3"/>
        <v>44000</v>
      </c>
      <c r="M65" s="36">
        <f t="shared" si="4"/>
        <v>44000</v>
      </c>
      <c r="N65" s="36">
        <f t="shared" si="5"/>
        <v>48768.41</v>
      </c>
      <c r="O65" s="36">
        <f t="shared" si="6"/>
        <v>110.83729545454545</v>
      </c>
    </row>
    <row r="66" spans="1:15" ht="40.5" customHeight="1" hidden="1">
      <c r="A66" s="10"/>
      <c r="B66" s="47" t="s">
        <v>113</v>
      </c>
      <c r="C66" s="31">
        <v>19050000</v>
      </c>
      <c r="D66" s="40">
        <f>D67</f>
        <v>0</v>
      </c>
      <c r="E66" s="50">
        <f t="shared" si="0"/>
        <v>0</v>
      </c>
      <c r="F66" s="40">
        <f>F67</f>
        <v>0</v>
      </c>
      <c r="G66" s="36"/>
      <c r="H66" s="40">
        <f>H67</f>
        <v>0</v>
      </c>
      <c r="I66" s="50">
        <f t="shared" si="1"/>
        <v>0</v>
      </c>
      <c r="J66" s="40">
        <f>J67</f>
        <v>0</v>
      </c>
      <c r="K66" s="36"/>
      <c r="L66" s="36">
        <f t="shared" si="3"/>
        <v>0</v>
      </c>
      <c r="M66" s="36">
        <f t="shared" si="4"/>
        <v>0</v>
      </c>
      <c r="N66" s="36">
        <f t="shared" si="5"/>
        <v>0</v>
      </c>
      <c r="O66" s="36"/>
    </row>
    <row r="67" spans="1:15" ht="56.25" hidden="1">
      <c r="A67" s="10"/>
      <c r="B67" s="47" t="s">
        <v>114</v>
      </c>
      <c r="C67" s="31">
        <v>19050200</v>
      </c>
      <c r="D67" s="40"/>
      <c r="E67" s="50">
        <f t="shared" si="0"/>
        <v>0</v>
      </c>
      <c r="F67" s="40"/>
      <c r="G67" s="36"/>
      <c r="H67" s="40"/>
      <c r="I67" s="50">
        <f t="shared" si="1"/>
        <v>0</v>
      </c>
      <c r="J67" s="40"/>
      <c r="K67" s="36"/>
      <c r="L67" s="36">
        <f t="shared" si="3"/>
        <v>0</v>
      </c>
      <c r="M67" s="36">
        <f t="shared" si="4"/>
        <v>0</v>
      </c>
      <c r="N67" s="36">
        <f t="shared" si="5"/>
        <v>0</v>
      </c>
      <c r="O67" s="36"/>
    </row>
    <row r="68" spans="1:15" ht="58.5" customHeight="1">
      <c r="A68" s="10"/>
      <c r="B68" s="49" t="s">
        <v>54</v>
      </c>
      <c r="C68" s="49">
        <v>20000000</v>
      </c>
      <c r="D68" s="50">
        <f>D69+D78+D90+D97</f>
        <v>1989800</v>
      </c>
      <c r="E68" s="50">
        <f t="shared" si="0"/>
        <v>1989800</v>
      </c>
      <c r="F68" s="50">
        <f>F69+F78+F90+F97</f>
        <v>2542187.72</v>
      </c>
      <c r="G68" s="51">
        <f t="shared" si="2"/>
        <v>127.76096693134988</v>
      </c>
      <c r="H68" s="50">
        <f>H69+H78+H90+H97</f>
        <v>4748161.34</v>
      </c>
      <c r="I68" s="50">
        <f t="shared" si="1"/>
        <v>4748161.34</v>
      </c>
      <c r="J68" s="50">
        <f>J69+J78+J90+J97</f>
        <v>3225426.52</v>
      </c>
      <c r="K68" s="51">
        <f>(J68/I68)*100</f>
        <v>67.9300109882113</v>
      </c>
      <c r="L68" s="51">
        <f t="shared" si="3"/>
        <v>6737961.34</v>
      </c>
      <c r="M68" s="51">
        <f t="shared" si="4"/>
        <v>6737961.34</v>
      </c>
      <c r="N68" s="51">
        <f t="shared" si="5"/>
        <v>5767614.24</v>
      </c>
      <c r="O68" s="51">
        <f t="shared" si="6"/>
        <v>85.59880279752392</v>
      </c>
    </row>
    <row r="69" spans="1:15" ht="33.75" customHeight="1">
      <c r="A69" s="10"/>
      <c r="B69" s="31" t="s">
        <v>55</v>
      </c>
      <c r="C69" s="31">
        <v>21000000</v>
      </c>
      <c r="D69" s="40">
        <f>D72+D73+D77+D70</f>
        <v>35500</v>
      </c>
      <c r="E69" s="50">
        <f t="shared" si="0"/>
        <v>35500</v>
      </c>
      <c r="F69" s="40">
        <f>F72+F73+F77+F70</f>
        <v>143309.45</v>
      </c>
      <c r="G69" s="36">
        <f t="shared" si="2"/>
        <v>403.6885915492958</v>
      </c>
      <c r="H69" s="40">
        <f>H72+H73+H77</f>
        <v>8400</v>
      </c>
      <c r="I69" s="50">
        <f t="shared" si="1"/>
        <v>8400</v>
      </c>
      <c r="J69" s="40">
        <f>J72+J73+J77</f>
        <v>2046.97</v>
      </c>
      <c r="K69" s="51">
        <f aca="true" t="shared" si="13" ref="K69:K82">(J69/I69)*100</f>
        <v>24.368690476190476</v>
      </c>
      <c r="L69" s="36">
        <f t="shared" si="3"/>
        <v>43900</v>
      </c>
      <c r="M69" s="36">
        <f t="shared" si="4"/>
        <v>43900</v>
      </c>
      <c r="N69" s="36">
        <f t="shared" si="5"/>
        <v>145356.42</v>
      </c>
      <c r="O69" s="36">
        <f t="shared" si="6"/>
        <v>331.10801822323464</v>
      </c>
    </row>
    <row r="70" spans="1:15" ht="112.5">
      <c r="A70" s="10"/>
      <c r="B70" s="31" t="s">
        <v>131</v>
      </c>
      <c r="C70" s="31">
        <v>21010000</v>
      </c>
      <c r="D70" s="40">
        <f>D71</f>
        <v>1500</v>
      </c>
      <c r="E70" s="50">
        <f t="shared" si="0"/>
        <v>1500</v>
      </c>
      <c r="F70" s="40">
        <f>F71</f>
        <v>315</v>
      </c>
      <c r="G70" s="36">
        <f t="shared" si="2"/>
        <v>21</v>
      </c>
      <c r="H70" s="40"/>
      <c r="I70" s="50">
        <f t="shared" si="1"/>
        <v>0</v>
      </c>
      <c r="J70" s="40"/>
      <c r="K70" s="51" t="e">
        <f t="shared" si="13"/>
        <v>#DIV/0!</v>
      </c>
      <c r="L70" s="36">
        <f aca="true" t="shared" si="14" ref="L70:N72">D70+H70</f>
        <v>1500</v>
      </c>
      <c r="M70" s="36">
        <f t="shared" si="14"/>
        <v>1500</v>
      </c>
      <c r="N70" s="36">
        <f t="shared" si="14"/>
        <v>315</v>
      </c>
      <c r="O70" s="36">
        <f>(N70/M70)*100</f>
        <v>21</v>
      </c>
    </row>
    <row r="71" spans="1:15" ht="56.25">
      <c r="A71" s="10"/>
      <c r="B71" s="31" t="s">
        <v>130</v>
      </c>
      <c r="C71" s="31">
        <v>21010300</v>
      </c>
      <c r="D71" s="40">
        <v>1500</v>
      </c>
      <c r="E71" s="50">
        <f t="shared" si="0"/>
        <v>1500</v>
      </c>
      <c r="F71" s="40">
        <v>315</v>
      </c>
      <c r="G71" s="36">
        <f t="shared" si="2"/>
        <v>21</v>
      </c>
      <c r="H71" s="40"/>
      <c r="I71" s="50">
        <f t="shared" si="1"/>
        <v>0</v>
      </c>
      <c r="J71" s="40"/>
      <c r="K71" s="51" t="e">
        <f t="shared" si="13"/>
        <v>#DIV/0!</v>
      </c>
      <c r="L71" s="36">
        <f t="shared" si="14"/>
        <v>1500</v>
      </c>
      <c r="M71" s="36">
        <f t="shared" si="14"/>
        <v>1500</v>
      </c>
      <c r="N71" s="36">
        <f t="shared" si="14"/>
        <v>315</v>
      </c>
      <c r="O71" s="36">
        <f>(N71/M71)*100</f>
        <v>21</v>
      </c>
    </row>
    <row r="72" spans="1:15" ht="37.5">
      <c r="A72" s="10"/>
      <c r="B72" s="47" t="s">
        <v>99</v>
      </c>
      <c r="C72" s="31">
        <v>21050000</v>
      </c>
      <c r="D72" s="40"/>
      <c r="E72" s="50">
        <f t="shared" si="0"/>
        <v>0</v>
      </c>
      <c r="F72" s="40"/>
      <c r="G72" s="36"/>
      <c r="H72" s="36"/>
      <c r="I72" s="50">
        <f t="shared" si="1"/>
        <v>0</v>
      </c>
      <c r="J72" s="36"/>
      <c r="K72" s="51" t="e">
        <f t="shared" si="13"/>
        <v>#DIV/0!</v>
      </c>
      <c r="L72" s="36">
        <f t="shared" si="14"/>
        <v>0</v>
      </c>
      <c r="M72" s="36">
        <f t="shared" si="14"/>
        <v>0</v>
      </c>
      <c r="N72" s="36">
        <f t="shared" si="14"/>
        <v>0</v>
      </c>
      <c r="O72" s="36" t="e">
        <f>(N72/M72)*100</f>
        <v>#DIV/0!</v>
      </c>
    </row>
    <row r="73" spans="1:15" ht="30" customHeight="1">
      <c r="A73" s="10"/>
      <c r="B73" s="33" t="s">
        <v>56</v>
      </c>
      <c r="C73" s="31">
        <v>21080000</v>
      </c>
      <c r="D73" s="40">
        <f>D74+D75+D76</f>
        <v>34000</v>
      </c>
      <c r="E73" s="50">
        <f t="shared" si="0"/>
        <v>34000</v>
      </c>
      <c r="F73" s="40">
        <f>F74+F75+F76</f>
        <v>142994.45</v>
      </c>
      <c r="G73" s="36">
        <f t="shared" si="2"/>
        <v>420.57191176470593</v>
      </c>
      <c r="H73" s="40">
        <f>H74+H75+H76</f>
        <v>0</v>
      </c>
      <c r="I73" s="50">
        <f t="shared" si="1"/>
        <v>0</v>
      </c>
      <c r="J73" s="40">
        <f>J74+J75+J76</f>
        <v>0</v>
      </c>
      <c r="K73" s="51" t="e">
        <f t="shared" si="13"/>
        <v>#DIV/0!</v>
      </c>
      <c r="L73" s="36">
        <f t="shared" si="3"/>
        <v>34000</v>
      </c>
      <c r="M73" s="36">
        <f t="shared" si="4"/>
        <v>34000</v>
      </c>
      <c r="N73" s="36">
        <f t="shared" si="5"/>
        <v>142994.45</v>
      </c>
      <c r="O73" s="36">
        <f t="shared" si="6"/>
        <v>420.57191176470593</v>
      </c>
    </row>
    <row r="74" spans="1:15" ht="96.75" customHeight="1" hidden="1">
      <c r="A74" s="10"/>
      <c r="B74" s="31" t="s">
        <v>57</v>
      </c>
      <c r="C74" s="31">
        <v>21080900</v>
      </c>
      <c r="D74" s="40"/>
      <c r="E74" s="50">
        <f t="shared" si="0"/>
        <v>0</v>
      </c>
      <c r="F74" s="40"/>
      <c r="G74" s="36"/>
      <c r="H74" s="36"/>
      <c r="I74" s="50">
        <f t="shared" si="1"/>
        <v>0</v>
      </c>
      <c r="J74" s="36"/>
      <c r="K74" s="51" t="e">
        <f t="shared" si="13"/>
        <v>#DIV/0!</v>
      </c>
      <c r="L74" s="36">
        <f t="shared" si="3"/>
        <v>0</v>
      </c>
      <c r="M74" s="36">
        <f t="shared" si="4"/>
        <v>0</v>
      </c>
      <c r="N74" s="36">
        <f t="shared" si="5"/>
        <v>0</v>
      </c>
      <c r="O74" s="36"/>
    </row>
    <row r="75" spans="1:15" ht="25.5" customHeight="1">
      <c r="A75" s="10"/>
      <c r="B75" s="31" t="s">
        <v>58</v>
      </c>
      <c r="C75" s="31">
        <v>21081100</v>
      </c>
      <c r="D75" s="40">
        <v>4500</v>
      </c>
      <c r="E75" s="50">
        <f t="shared" si="0"/>
        <v>4500</v>
      </c>
      <c r="F75" s="40">
        <v>61994.45</v>
      </c>
      <c r="G75" s="36">
        <f t="shared" si="2"/>
        <v>1377.6544444444444</v>
      </c>
      <c r="H75" s="36"/>
      <c r="I75" s="50">
        <f t="shared" si="1"/>
        <v>0</v>
      </c>
      <c r="J75" s="36"/>
      <c r="K75" s="51" t="e">
        <f t="shared" si="13"/>
        <v>#DIV/0!</v>
      </c>
      <c r="L75" s="36">
        <f t="shared" si="3"/>
        <v>4500</v>
      </c>
      <c r="M75" s="36">
        <f t="shared" si="4"/>
        <v>4500</v>
      </c>
      <c r="N75" s="36">
        <f t="shared" si="5"/>
        <v>61994.45</v>
      </c>
      <c r="O75" s="36">
        <f t="shared" si="6"/>
        <v>1377.6544444444444</v>
      </c>
    </row>
    <row r="76" spans="1:15" ht="60.75" customHeight="1">
      <c r="A76" s="10"/>
      <c r="B76" s="31" t="s">
        <v>59</v>
      </c>
      <c r="C76" s="31">
        <v>21081500</v>
      </c>
      <c r="D76" s="40">
        <v>29500</v>
      </c>
      <c r="E76" s="50">
        <f t="shared" si="0"/>
        <v>29500</v>
      </c>
      <c r="F76" s="40">
        <v>81000</v>
      </c>
      <c r="G76" s="36">
        <f t="shared" si="2"/>
        <v>274.57627118644064</v>
      </c>
      <c r="H76" s="62"/>
      <c r="I76" s="50">
        <f t="shared" si="1"/>
        <v>0</v>
      </c>
      <c r="J76" s="62"/>
      <c r="K76" s="51" t="e">
        <f t="shared" si="13"/>
        <v>#DIV/0!</v>
      </c>
      <c r="L76" s="36">
        <f t="shared" si="3"/>
        <v>29500</v>
      </c>
      <c r="M76" s="36">
        <f t="shared" si="4"/>
        <v>29500</v>
      </c>
      <c r="N76" s="36">
        <f t="shared" si="5"/>
        <v>81000</v>
      </c>
      <c r="O76" s="36">
        <f t="shared" si="6"/>
        <v>274.57627118644064</v>
      </c>
    </row>
    <row r="77" spans="1:15" ht="56.25">
      <c r="A77" s="10"/>
      <c r="B77" s="47" t="s">
        <v>115</v>
      </c>
      <c r="C77" s="31">
        <v>21110000</v>
      </c>
      <c r="D77" s="40"/>
      <c r="E77" s="50">
        <f t="shared" si="0"/>
        <v>0</v>
      </c>
      <c r="F77" s="40"/>
      <c r="G77" s="36"/>
      <c r="H77" s="62">
        <v>8400</v>
      </c>
      <c r="I77" s="50">
        <f t="shared" si="1"/>
        <v>8400</v>
      </c>
      <c r="J77" s="62">
        <v>2046.97</v>
      </c>
      <c r="K77" s="51">
        <f t="shared" si="13"/>
        <v>24.368690476190476</v>
      </c>
      <c r="L77" s="36">
        <f t="shared" si="3"/>
        <v>8400</v>
      </c>
      <c r="M77" s="36">
        <f t="shared" si="4"/>
        <v>8400</v>
      </c>
      <c r="N77" s="36">
        <f t="shared" si="5"/>
        <v>2046.97</v>
      </c>
      <c r="O77" s="36"/>
    </row>
    <row r="78" spans="1:15" ht="37.5">
      <c r="A78" s="10"/>
      <c r="B78" s="31" t="s">
        <v>60</v>
      </c>
      <c r="C78" s="31">
        <v>22000000</v>
      </c>
      <c r="D78" s="40">
        <f>D79+D83+D85+D89</f>
        <v>1922200</v>
      </c>
      <c r="E78" s="50">
        <f t="shared" si="0"/>
        <v>1922200</v>
      </c>
      <c r="F78" s="40">
        <f>F79+F83+F85+F89</f>
        <v>2343642.33</v>
      </c>
      <c r="G78" s="36">
        <f t="shared" si="2"/>
        <v>121.92499895952555</v>
      </c>
      <c r="H78" s="40">
        <f>H79+H83+H85</f>
        <v>0</v>
      </c>
      <c r="I78" s="50">
        <f t="shared" si="1"/>
        <v>0</v>
      </c>
      <c r="J78" s="40">
        <f>J79+J83+J85</f>
        <v>0</v>
      </c>
      <c r="K78" s="51" t="e">
        <f t="shared" si="13"/>
        <v>#DIV/0!</v>
      </c>
      <c r="L78" s="36">
        <f t="shared" si="3"/>
        <v>1922200</v>
      </c>
      <c r="M78" s="36">
        <f t="shared" si="4"/>
        <v>1922200</v>
      </c>
      <c r="N78" s="36">
        <f t="shared" si="5"/>
        <v>2343642.33</v>
      </c>
      <c r="O78" s="36">
        <f t="shared" si="6"/>
        <v>121.92499895952555</v>
      </c>
    </row>
    <row r="79" spans="1:15" ht="35.25" customHeight="1">
      <c r="A79" s="10"/>
      <c r="B79" s="31" t="s">
        <v>24</v>
      </c>
      <c r="C79" s="31">
        <v>22010000</v>
      </c>
      <c r="D79" s="40">
        <f>D80+D81+D82</f>
        <v>1824500</v>
      </c>
      <c r="E79" s="50">
        <f aca="true" t="shared" si="15" ref="E79:E114">D79</f>
        <v>1824500</v>
      </c>
      <c r="F79" s="40">
        <f>F80+F81+F82</f>
        <v>2243972.2</v>
      </c>
      <c r="G79" s="36">
        <f t="shared" si="2"/>
        <v>122.99107700739931</v>
      </c>
      <c r="H79" s="40">
        <f>H80+H81+H82</f>
        <v>0</v>
      </c>
      <c r="I79" s="50">
        <f aca="true" t="shared" si="16" ref="I79:I142">H79</f>
        <v>0</v>
      </c>
      <c r="J79" s="40">
        <f>J80+J81+J82</f>
        <v>0</v>
      </c>
      <c r="K79" s="51" t="e">
        <f t="shared" si="13"/>
        <v>#DIV/0!</v>
      </c>
      <c r="L79" s="36">
        <f t="shared" si="3"/>
        <v>1824500</v>
      </c>
      <c r="M79" s="36">
        <f t="shared" si="4"/>
        <v>1824500</v>
      </c>
      <c r="N79" s="36">
        <f t="shared" si="5"/>
        <v>2243972.2</v>
      </c>
      <c r="O79" s="36">
        <f t="shared" si="6"/>
        <v>122.99107700739931</v>
      </c>
    </row>
    <row r="80" spans="1:15" ht="56.25" hidden="1">
      <c r="A80" s="10"/>
      <c r="B80" s="31" t="s">
        <v>100</v>
      </c>
      <c r="C80" s="31">
        <v>22010300</v>
      </c>
      <c r="D80" s="40"/>
      <c r="E80" s="50">
        <f t="shared" si="15"/>
        <v>0</v>
      </c>
      <c r="F80" s="40"/>
      <c r="G80" s="36" t="e">
        <f t="shared" si="2"/>
        <v>#DIV/0!</v>
      </c>
      <c r="H80" s="62"/>
      <c r="I80" s="50">
        <f t="shared" si="16"/>
        <v>0</v>
      </c>
      <c r="J80" s="62"/>
      <c r="K80" s="51" t="e">
        <f t="shared" si="13"/>
        <v>#DIV/0!</v>
      </c>
      <c r="L80" s="36">
        <f t="shared" si="3"/>
        <v>0</v>
      </c>
      <c r="M80" s="36">
        <f t="shared" si="4"/>
        <v>0</v>
      </c>
      <c r="N80" s="36">
        <f t="shared" si="5"/>
        <v>0</v>
      </c>
      <c r="O80" s="36" t="e">
        <f t="shared" si="6"/>
        <v>#DIV/0!</v>
      </c>
    </row>
    <row r="81" spans="1:15" ht="38.25" customHeight="1">
      <c r="A81" s="10"/>
      <c r="B81" s="31" t="s">
        <v>61</v>
      </c>
      <c r="C81" s="31">
        <v>22012500</v>
      </c>
      <c r="D81" s="40">
        <v>1480000</v>
      </c>
      <c r="E81" s="50">
        <f t="shared" si="15"/>
        <v>1480000</v>
      </c>
      <c r="F81" s="40">
        <v>1779662.2</v>
      </c>
      <c r="G81" s="36">
        <f t="shared" si="2"/>
        <v>120.24744594594594</v>
      </c>
      <c r="H81" s="62"/>
      <c r="I81" s="50">
        <f t="shared" si="16"/>
        <v>0</v>
      </c>
      <c r="J81" s="62"/>
      <c r="K81" s="51" t="e">
        <f t="shared" si="13"/>
        <v>#DIV/0!</v>
      </c>
      <c r="L81" s="36">
        <f t="shared" si="3"/>
        <v>1480000</v>
      </c>
      <c r="M81" s="36">
        <f t="shared" si="4"/>
        <v>1480000</v>
      </c>
      <c r="N81" s="36">
        <f t="shared" si="5"/>
        <v>1779662.2</v>
      </c>
      <c r="O81" s="36">
        <f t="shared" si="6"/>
        <v>120.24744594594594</v>
      </c>
    </row>
    <row r="82" spans="1:15" ht="39.75" customHeight="1">
      <c r="A82" s="10"/>
      <c r="B82" s="31" t="s">
        <v>101</v>
      </c>
      <c r="C82" s="31">
        <v>22012600</v>
      </c>
      <c r="D82" s="40">
        <v>344500</v>
      </c>
      <c r="E82" s="50">
        <f t="shared" si="15"/>
        <v>344500</v>
      </c>
      <c r="F82" s="40">
        <v>464310</v>
      </c>
      <c r="G82" s="36">
        <f t="shared" si="2"/>
        <v>134.77793904209</v>
      </c>
      <c r="H82" s="62"/>
      <c r="I82" s="50">
        <f t="shared" si="16"/>
        <v>0</v>
      </c>
      <c r="J82" s="62"/>
      <c r="K82" s="51" t="e">
        <f t="shared" si="13"/>
        <v>#DIV/0!</v>
      </c>
      <c r="L82" s="36">
        <f t="shared" si="3"/>
        <v>344500</v>
      </c>
      <c r="M82" s="36">
        <f t="shared" si="4"/>
        <v>344500</v>
      </c>
      <c r="N82" s="36">
        <f t="shared" si="5"/>
        <v>464310</v>
      </c>
      <c r="O82" s="36">
        <f t="shared" si="6"/>
        <v>134.77793904209</v>
      </c>
    </row>
    <row r="83" spans="1:15" ht="63" customHeight="1">
      <c r="A83" s="10"/>
      <c r="B83" s="31" t="s">
        <v>62</v>
      </c>
      <c r="C83" s="31">
        <v>22080000</v>
      </c>
      <c r="D83" s="40">
        <f>D84</f>
        <v>8800</v>
      </c>
      <c r="E83" s="50">
        <f t="shared" si="15"/>
        <v>8800</v>
      </c>
      <c r="F83" s="40">
        <f>F84</f>
        <v>7941.14</v>
      </c>
      <c r="G83" s="36">
        <f aca="true" t="shared" si="17" ref="G83:G91">F83/E83*100</f>
        <v>90.24022727272728</v>
      </c>
      <c r="H83" s="40">
        <f>H84</f>
        <v>0</v>
      </c>
      <c r="I83" s="50">
        <f t="shared" si="16"/>
        <v>0</v>
      </c>
      <c r="J83" s="40">
        <f>J84</f>
        <v>0</v>
      </c>
      <c r="K83" s="36"/>
      <c r="L83" s="36">
        <f t="shared" si="3"/>
        <v>8800</v>
      </c>
      <c r="M83" s="36">
        <f t="shared" si="4"/>
        <v>8800</v>
      </c>
      <c r="N83" s="36">
        <f t="shared" si="5"/>
        <v>7941.14</v>
      </c>
      <c r="O83" s="36">
        <f t="shared" si="6"/>
        <v>90.24022727272728</v>
      </c>
    </row>
    <row r="84" spans="1:15" ht="69.75" customHeight="1">
      <c r="A84" s="10"/>
      <c r="B84" s="31" t="s">
        <v>63</v>
      </c>
      <c r="C84" s="31">
        <v>22080400</v>
      </c>
      <c r="D84" s="40">
        <v>8800</v>
      </c>
      <c r="E84" s="50">
        <f t="shared" si="15"/>
        <v>8800</v>
      </c>
      <c r="F84" s="40">
        <v>7941.14</v>
      </c>
      <c r="G84" s="36">
        <f t="shared" si="17"/>
        <v>90.24022727272728</v>
      </c>
      <c r="H84" s="62"/>
      <c r="I84" s="50">
        <f t="shared" si="16"/>
        <v>0</v>
      </c>
      <c r="J84" s="62"/>
      <c r="K84" s="36"/>
      <c r="L84" s="36">
        <f aca="true" t="shared" si="18" ref="L84:L143">D84+H84</f>
        <v>8800</v>
      </c>
      <c r="M84" s="36">
        <f aca="true" t="shared" si="19" ref="M84:M143">E84+I84</f>
        <v>8800</v>
      </c>
      <c r="N84" s="36">
        <f aca="true" t="shared" si="20" ref="N84:N143">F84+J84</f>
        <v>7941.14</v>
      </c>
      <c r="O84" s="36">
        <f aca="true" t="shared" si="21" ref="O84:O143">(N84/M84)*100</f>
        <v>90.24022727272728</v>
      </c>
    </row>
    <row r="85" spans="1:15" ht="49.5" customHeight="1">
      <c r="A85" s="10"/>
      <c r="B85" s="31" t="s">
        <v>64</v>
      </c>
      <c r="C85" s="31">
        <v>22090000</v>
      </c>
      <c r="D85" s="40">
        <f>D86+D87+D88</f>
        <v>88900</v>
      </c>
      <c r="E85" s="50">
        <f t="shared" si="15"/>
        <v>88900</v>
      </c>
      <c r="F85" s="40">
        <f>F86+F87+F88</f>
        <v>91701.84</v>
      </c>
      <c r="G85" s="36">
        <f t="shared" si="17"/>
        <v>103.15167604049493</v>
      </c>
      <c r="H85" s="40">
        <f>H86+H87+H88</f>
        <v>0</v>
      </c>
      <c r="I85" s="50">
        <f t="shared" si="16"/>
        <v>0</v>
      </c>
      <c r="J85" s="40">
        <f>J86+J87+J88</f>
        <v>0</v>
      </c>
      <c r="K85" s="36"/>
      <c r="L85" s="36">
        <f t="shared" si="18"/>
        <v>88900</v>
      </c>
      <c r="M85" s="36">
        <f t="shared" si="19"/>
        <v>88900</v>
      </c>
      <c r="N85" s="36">
        <f t="shared" si="20"/>
        <v>91701.84</v>
      </c>
      <c r="O85" s="36">
        <f t="shared" si="21"/>
        <v>103.15167604049493</v>
      </c>
    </row>
    <row r="86" spans="1:15" ht="64.5" customHeight="1">
      <c r="A86" s="10"/>
      <c r="B86" s="31" t="s">
        <v>65</v>
      </c>
      <c r="C86" s="31">
        <v>22090100</v>
      </c>
      <c r="D86" s="40">
        <v>83000</v>
      </c>
      <c r="E86" s="50">
        <f t="shared" si="15"/>
        <v>83000</v>
      </c>
      <c r="F86" s="40">
        <v>82567.36</v>
      </c>
      <c r="G86" s="36">
        <f t="shared" si="17"/>
        <v>99.47874698795181</v>
      </c>
      <c r="H86" s="62"/>
      <c r="I86" s="50">
        <f t="shared" si="16"/>
        <v>0</v>
      </c>
      <c r="J86" s="62"/>
      <c r="K86" s="36"/>
      <c r="L86" s="36">
        <f t="shared" si="18"/>
        <v>83000</v>
      </c>
      <c r="M86" s="36">
        <f t="shared" si="19"/>
        <v>83000</v>
      </c>
      <c r="N86" s="36">
        <f t="shared" si="20"/>
        <v>82567.36</v>
      </c>
      <c r="O86" s="36">
        <f t="shared" si="21"/>
        <v>99.47874698795181</v>
      </c>
    </row>
    <row r="87" spans="1:15" ht="24.75" customHeight="1">
      <c r="A87" s="10"/>
      <c r="B87" s="31" t="s">
        <v>102</v>
      </c>
      <c r="C87" s="31">
        <v>22090200</v>
      </c>
      <c r="D87" s="40">
        <v>200</v>
      </c>
      <c r="E87" s="50">
        <f t="shared" si="15"/>
        <v>200</v>
      </c>
      <c r="F87" s="40">
        <v>413.48</v>
      </c>
      <c r="G87" s="36">
        <f t="shared" si="17"/>
        <v>206.74</v>
      </c>
      <c r="H87" s="62"/>
      <c r="I87" s="50">
        <f t="shared" si="16"/>
        <v>0</v>
      </c>
      <c r="J87" s="62"/>
      <c r="K87" s="36"/>
      <c r="L87" s="36">
        <f t="shared" si="18"/>
        <v>200</v>
      </c>
      <c r="M87" s="36">
        <f t="shared" si="19"/>
        <v>200</v>
      </c>
      <c r="N87" s="36">
        <f t="shared" si="20"/>
        <v>413.48</v>
      </c>
      <c r="O87" s="36"/>
    </row>
    <row r="88" spans="1:15" ht="60" customHeight="1">
      <c r="A88" s="10"/>
      <c r="B88" s="31" t="s">
        <v>66</v>
      </c>
      <c r="C88" s="31">
        <v>22090400</v>
      </c>
      <c r="D88" s="40">
        <v>5700</v>
      </c>
      <c r="E88" s="50">
        <f t="shared" si="15"/>
        <v>5700</v>
      </c>
      <c r="F88" s="40">
        <v>8721</v>
      </c>
      <c r="G88" s="36">
        <f t="shared" si="17"/>
        <v>153</v>
      </c>
      <c r="H88" s="62"/>
      <c r="I88" s="50">
        <f t="shared" si="16"/>
        <v>0</v>
      </c>
      <c r="J88" s="62"/>
      <c r="K88" s="36"/>
      <c r="L88" s="36">
        <f t="shared" si="18"/>
        <v>5700</v>
      </c>
      <c r="M88" s="36">
        <f t="shared" si="19"/>
        <v>5700</v>
      </c>
      <c r="N88" s="36">
        <f t="shared" si="20"/>
        <v>8721</v>
      </c>
      <c r="O88" s="36">
        <f t="shared" si="21"/>
        <v>153</v>
      </c>
    </row>
    <row r="89" spans="1:15" ht="112.5">
      <c r="A89" s="10"/>
      <c r="B89" s="31" t="s">
        <v>142</v>
      </c>
      <c r="C89" s="31">
        <v>22130000</v>
      </c>
      <c r="D89" s="40"/>
      <c r="E89" s="50">
        <f t="shared" si="15"/>
        <v>0</v>
      </c>
      <c r="F89" s="40">
        <v>27.15</v>
      </c>
      <c r="G89" s="36" t="e">
        <f t="shared" si="17"/>
        <v>#DIV/0!</v>
      </c>
      <c r="H89" s="62"/>
      <c r="I89" s="50">
        <f t="shared" si="16"/>
        <v>0</v>
      </c>
      <c r="J89" s="62"/>
      <c r="K89" s="36"/>
      <c r="L89" s="36"/>
      <c r="M89" s="36"/>
      <c r="N89" s="36">
        <f t="shared" si="20"/>
        <v>27.15</v>
      </c>
      <c r="O89" s="36"/>
    </row>
    <row r="90" spans="1:15" ht="49.5" customHeight="1">
      <c r="A90" s="10"/>
      <c r="B90" s="49" t="s">
        <v>67</v>
      </c>
      <c r="C90" s="49">
        <v>24000000</v>
      </c>
      <c r="D90" s="50">
        <f>D91+D96</f>
        <v>32100</v>
      </c>
      <c r="E90" s="50">
        <f t="shared" si="15"/>
        <v>32100</v>
      </c>
      <c r="F90" s="50">
        <f>F91+F96</f>
        <v>55235.94</v>
      </c>
      <c r="G90" s="51">
        <f t="shared" si="17"/>
        <v>172.07457943925235</v>
      </c>
      <c r="H90" s="50">
        <f>H91+H96</f>
        <v>1611923</v>
      </c>
      <c r="I90" s="50">
        <f t="shared" si="16"/>
        <v>1611923</v>
      </c>
      <c r="J90" s="50">
        <f>J91+J96</f>
        <v>1328109.26</v>
      </c>
      <c r="K90" s="51">
        <f>(J90/I90)*100</f>
        <v>82.39284754916953</v>
      </c>
      <c r="L90" s="51">
        <f t="shared" si="18"/>
        <v>1644023</v>
      </c>
      <c r="M90" s="51">
        <f t="shared" si="19"/>
        <v>1644023</v>
      </c>
      <c r="N90" s="51">
        <f t="shared" si="20"/>
        <v>1383345.2</v>
      </c>
      <c r="O90" s="51">
        <f t="shared" si="21"/>
        <v>84.14390796235818</v>
      </c>
    </row>
    <row r="91" spans="1:15" ht="49.5" customHeight="1">
      <c r="A91" s="10"/>
      <c r="B91" s="31" t="s">
        <v>56</v>
      </c>
      <c r="C91" s="31">
        <v>24060000</v>
      </c>
      <c r="D91" s="40">
        <f>D93+D94+D95</f>
        <v>32100</v>
      </c>
      <c r="E91" s="50">
        <f t="shared" si="15"/>
        <v>32100</v>
      </c>
      <c r="F91" s="40">
        <f>F93+F94+F95</f>
        <v>55235.94</v>
      </c>
      <c r="G91" s="36">
        <f t="shared" si="17"/>
        <v>172.07457943925235</v>
      </c>
      <c r="H91" s="40">
        <f>H93+H94+H92</f>
        <v>56600</v>
      </c>
      <c r="I91" s="50">
        <f t="shared" si="16"/>
        <v>56600</v>
      </c>
      <c r="J91" s="40">
        <f>J93+J94+J92</f>
        <v>15292.36</v>
      </c>
      <c r="K91" s="51">
        <f>(J91/I91)*100</f>
        <v>27.0183038869258</v>
      </c>
      <c r="L91" s="36">
        <f t="shared" si="18"/>
        <v>88700</v>
      </c>
      <c r="M91" s="36">
        <f t="shared" si="19"/>
        <v>88700</v>
      </c>
      <c r="N91" s="36">
        <f t="shared" si="20"/>
        <v>70528.3</v>
      </c>
      <c r="O91" s="36">
        <f t="shared" si="21"/>
        <v>79.51330326944758</v>
      </c>
    </row>
    <row r="92" spans="1:15" ht="91.5" customHeight="1">
      <c r="A92" s="10"/>
      <c r="B92" s="31" t="s">
        <v>75</v>
      </c>
      <c r="C92" s="31">
        <v>24062100</v>
      </c>
      <c r="D92" s="40"/>
      <c r="E92" s="50">
        <f t="shared" si="15"/>
        <v>0</v>
      </c>
      <c r="F92" s="40"/>
      <c r="G92" s="36"/>
      <c r="H92" s="40">
        <v>56600</v>
      </c>
      <c r="I92" s="50">
        <f t="shared" si="16"/>
        <v>56600</v>
      </c>
      <c r="J92" s="40">
        <v>15292.36</v>
      </c>
      <c r="K92" s="51">
        <f>(J92/I92)*100</f>
        <v>27.0183038869258</v>
      </c>
      <c r="L92" s="36">
        <f t="shared" si="18"/>
        <v>56600</v>
      </c>
      <c r="M92" s="36">
        <f t="shared" si="19"/>
        <v>56600</v>
      </c>
      <c r="N92" s="36">
        <f t="shared" si="20"/>
        <v>15292.36</v>
      </c>
      <c r="O92" s="36"/>
    </row>
    <row r="93" spans="1:15" ht="35.25" customHeight="1">
      <c r="A93" s="10"/>
      <c r="B93" s="31" t="s">
        <v>56</v>
      </c>
      <c r="C93" s="31">
        <v>24060300</v>
      </c>
      <c r="D93" s="40">
        <v>32100</v>
      </c>
      <c r="E93" s="50">
        <f t="shared" si="15"/>
        <v>32100</v>
      </c>
      <c r="F93" s="40">
        <v>14185.55</v>
      </c>
      <c r="G93" s="36">
        <f>F93/E93*100</f>
        <v>44.19174454828661</v>
      </c>
      <c r="H93" s="62"/>
      <c r="I93" s="50">
        <f t="shared" si="16"/>
        <v>0</v>
      </c>
      <c r="J93" s="62"/>
      <c r="K93" s="36"/>
      <c r="L93" s="36">
        <f t="shared" si="18"/>
        <v>32100</v>
      </c>
      <c r="M93" s="36">
        <f t="shared" si="19"/>
        <v>32100</v>
      </c>
      <c r="N93" s="36">
        <f t="shared" si="20"/>
        <v>14185.55</v>
      </c>
      <c r="O93" s="36">
        <f t="shared" si="21"/>
        <v>44.19174454828661</v>
      </c>
    </row>
    <row r="94" spans="1:15" ht="32.25" customHeight="1" hidden="1">
      <c r="A94" s="10"/>
      <c r="B94" s="47" t="s">
        <v>103</v>
      </c>
      <c r="C94" s="31">
        <v>24060600</v>
      </c>
      <c r="D94" s="40"/>
      <c r="E94" s="50">
        <f t="shared" si="15"/>
        <v>0</v>
      </c>
      <c r="F94" s="40"/>
      <c r="G94" s="36" t="e">
        <f>F94/E94*100</f>
        <v>#DIV/0!</v>
      </c>
      <c r="H94" s="62"/>
      <c r="I94" s="50">
        <f t="shared" si="16"/>
        <v>0</v>
      </c>
      <c r="J94" s="62"/>
      <c r="K94" s="36"/>
      <c r="L94" s="36">
        <f aca="true" t="shared" si="22" ref="L94:N95">D94+H94</f>
        <v>0</v>
      </c>
      <c r="M94" s="36">
        <f t="shared" si="22"/>
        <v>0</v>
      </c>
      <c r="N94" s="36">
        <f t="shared" si="22"/>
        <v>0</v>
      </c>
      <c r="O94" s="36" t="e">
        <f>(N94/M94)*100</f>
        <v>#DIV/0!</v>
      </c>
    </row>
    <row r="95" spans="1:15" ht="112.5">
      <c r="A95" s="10"/>
      <c r="B95" s="47" t="s">
        <v>134</v>
      </c>
      <c r="C95" s="31">
        <v>24062200</v>
      </c>
      <c r="D95" s="40"/>
      <c r="E95" s="50">
        <f t="shared" si="15"/>
        <v>0</v>
      </c>
      <c r="F95" s="40">
        <v>41050.39</v>
      </c>
      <c r="G95" s="36" t="e">
        <f>F95/E95*100</f>
        <v>#DIV/0!</v>
      </c>
      <c r="H95" s="62"/>
      <c r="I95" s="50">
        <f t="shared" si="16"/>
        <v>0</v>
      </c>
      <c r="J95" s="62"/>
      <c r="K95" s="36"/>
      <c r="L95" s="36">
        <f t="shared" si="22"/>
        <v>0</v>
      </c>
      <c r="M95" s="36">
        <f t="shared" si="22"/>
        <v>0</v>
      </c>
      <c r="N95" s="36">
        <f t="shared" si="22"/>
        <v>41050.39</v>
      </c>
      <c r="O95" s="36" t="e">
        <f>(N95/M95)*100</f>
        <v>#DIV/0!</v>
      </c>
    </row>
    <row r="96" spans="1:15" ht="49.5" customHeight="1">
      <c r="A96" s="10"/>
      <c r="B96" s="31" t="s">
        <v>76</v>
      </c>
      <c r="C96" s="31">
        <v>24170000</v>
      </c>
      <c r="D96" s="40"/>
      <c r="E96" s="50">
        <f t="shared" si="15"/>
        <v>0</v>
      </c>
      <c r="F96" s="40"/>
      <c r="G96" s="36"/>
      <c r="H96" s="40">
        <v>1555323</v>
      </c>
      <c r="I96" s="50">
        <f t="shared" si="16"/>
        <v>1555323</v>
      </c>
      <c r="J96" s="40">
        <v>1312816.9</v>
      </c>
      <c r="K96" s="36">
        <f aca="true" t="shared" si="23" ref="K96:K101">(J96/I96)*100</f>
        <v>84.4079911375322</v>
      </c>
      <c r="L96" s="36">
        <f t="shared" si="18"/>
        <v>1555323</v>
      </c>
      <c r="M96" s="36">
        <f t="shared" si="19"/>
        <v>1555323</v>
      </c>
      <c r="N96" s="36">
        <f t="shared" si="20"/>
        <v>1312816.9</v>
      </c>
      <c r="O96" s="36"/>
    </row>
    <row r="97" spans="1:15" ht="49.5" customHeight="1">
      <c r="A97" s="10"/>
      <c r="B97" s="49" t="s">
        <v>77</v>
      </c>
      <c r="C97" s="49">
        <v>25000000</v>
      </c>
      <c r="D97" s="40">
        <f>D98+D103</f>
        <v>0</v>
      </c>
      <c r="E97" s="50">
        <f t="shared" si="15"/>
        <v>0</v>
      </c>
      <c r="F97" s="40">
        <f>F98+F103</f>
        <v>0</v>
      </c>
      <c r="G97" s="36"/>
      <c r="H97" s="40">
        <f>H98+H103</f>
        <v>3127838.34</v>
      </c>
      <c r="I97" s="50">
        <f t="shared" si="16"/>
        <v>3127838.34</v>
      </c>
      <c r="J97" s="40">
        <f>J98+J103</f>
        <v>1895270.29</v>
      </c>
      <c r="K97" s="36">
        <f t="shared" si="23"/>
        <v>60.593613990932795</v>
      </c>
      <c r="L97" s="36">
        <f t="shared" si="18"/>
        <v>3127838.34</v>
      </c>
      <c r="M97" s="36">
        <f t="shared" si="19"/>
        <v>3127838.34</v>
      </c>
      <c r="N97" s="36">
        <f t="shared" si="20"/>
        <v>1895270.29</v>
      </c>
      <c r="O97" s="36">
        <f t="shared" si="21"/>
        <v>60.593613990932795</v>
      </c>
    </row>
    <row r="98" spans="1:15" ht="59.25" customHeight="1">
      <c r="A98" s="10"/>
      <c r="B98" s="31" t="s">
        <v>78</v>
      </c>
      <c r="C98" s="31">
        <v>25010000</v>
      </c>
      <c r="D98" s="50">
        <f>D99+D101</f>
        <v>0</v>
      </c>
      <c r="E98" s="50">
        <f t="shared" si="15"/>
        <v>0</v>
      </c>
      <c r="F98" s="50">
        <f>F99+F101</f>
        <v>0</v>
      </c>
      <c r="G98" s="51"/>
      <c r="H98" s="50">
        <f>H99+H100+H101+H102</f>
        <v>1875608.1400000001</v>
      </c>
      <c r="I98" s="50">
        <f t="shared" si="16"/>
        <v>1875608.1400000001</v>
      </c>
      <c r="J98" s="50">
        <f>J99+J100+J101+J102</f>
        <v>1552808.49</v>
      </c>
      <c r="K98" s="51">
        <f t="shared" si="23"/>
        <v>82.78960071051941</v>
      </c>
      <c r="L98" s="51">
        <f t="shared" si="18"/>
        <v>1875608.1400000001</v>
      </c>
      <c r="M98" s="51">
        <f t="shared" si="19"/>
        <v>1875608.1400000001</v>
      </c>
      <c r="N98" s="51">
        <f t="shared" si="20"/>
        <v>1552808.49</v>
      </c>
      <c r="O98" s="51">
        <f t="shared" si="21"/>
        <v>82.78960071051941</v>
      </c>
    </row>
    <row r="99" spans="1:15" ht="49.5" customHeight="1">
      <c r="A99" s="10"/>
      <c r="B99" s="31" t="s">
        <v>79</v>
      </c>
      <c r="C99" s="31">
        <v>25010100</v>
      </c>
      <c r="D99" s="40"/>
      <c r="E99" s="50">
        <f t="shared" si="15"/>
        <v>0</v>
      </c>
      <c r="F99" s="40"/>
      <c r="G99" s="36"/>
      <c r="H99" s="40">
        <v>1637297.79</v>
      </c>
      <c r="I99" s="50">
        <f t="shared" si="16"/>
        <v>1637297.79</v>
      </c>
      <c r="J99" s="40">
        <v>1254600.42</v>
      </c>
      <c r="K99" s="36">
        <f t="shared" si="23"/>
        <v>76.6262818934117</v>
      </c>
      <c r="L99" s="36">
        <f t="shared" si="18"/>
        <v>1637297.79</v>
      </c>
      <c r="M99" s="36">
        <f t="shared" si="19"/>
        <v>1637297.79</v>
      </c>
      <c r="N99" s="36">
        <f t="shared" si="20"/>
        <v>1254600.42</v>
      </c>
      <c r="O99" s="36">
        <f t="shared" si="21"/>
        <v>76.6262818934117</v>
      </c>
    </row>
    <row r="100" spans="1:15" ht="49.5" customHeight="1">
      <c r="A100" s="10"/>
      <c r="B100" s="47" t="s">
        <v>116</v>
      </c>
      <c r="C100" s="31">
        <v>25010200</v>
      </c>
      <c r="D100" s="40"/>
      <c r="E100" s="50">
        <f t="shared" si="15"/>
        <v>0</v>
      </c>
      <c r="F100" s="40"/>
      <c r="G100" s="36"/>
      <c r="H100" s="40">
        <v>22200</v>
      </c>
      <c r="I100" s="50">
        <f t="shared" si="16"/>
        <v>22200</v>
      </c>
      <c r="J100" s="40">
        <v>1917.5</v>
      </c>
      <c r="K100" s="51">
        <f t="shared" si="23"/>
        <v>8.637387387387388</v>
      </c>
      <c r="L100" s="36">
        <f t="shared" si="18"/>
        <v>22200</v>
      </c>
      <c r="M100" s="36">
        <f t="shared" si="19"/>
        <v>22200</v>
      </c>
      <c r="N100" s="36">
        <f t="shared" si="20"/>
        <v>1917.5</v>
      </c>
      <c r="O100" s="36"/>
    </row>
    <row r="101" spans="1:15" ht="49.5" customHeight="1">
      <c r="A101" s="10"/>
      <c r="B101" s="31" t="s">
        <v>80</v>
      </c>
      <c r="C101" s="31">
        <v>25010300</v>
      </c>
      <c r="D101" s="40"/>
      <c r="E101" s="50">
        <f t="shared" si="15"/>
        <v>0</v>
      </c>
      <c r="F101" s="40"/>
      <c r="G101" s="36"/>
      <c r="H101" s="40">
        <v>148854</v>
      </c>
      <c r="I101" s="50">
        <f t="shared" si="16"/>
        <v>148854</v>
      </c>
      <c r="J101" s="40">
        <v>227140.97</v>
      </c>
      <c r="K101" s="36">
        <f t="shared" si="23"/>
        <v>152.5931248068577</v>
      </c>
      <c r="L101" s="36">
        <f t="shared" si="18"/>
        <v>148854</v>
      </c>
      <c r="M101" s="36">
        <f t="shared" si="19"/>
        <v>148854</v>
      </c>
      <c r="N101" s="36">
        <f t="shared" si="20"/>
        <v>227140.97</v>
      </c>
      <c r="O101" s="36">
        <f t="shared" si="21"/>
        <v>152.5931248068577</v>
      </c>
    </row>
    <row r="102" spans="1:15" ht="56.25">
      <c r="A102" s="10"/>
      <c r="B102" s="47" t="s">
        <v>117</v>
      </c>
      <c r="C102" s="31">
        <v>25010400</v>
      </c>
      <c r="D102" s="40"/>
      <c r="E102" s="50">
        <f t="shared" si="15"/>
        <v>0</v>
      </c>
      <c r="F102" s="40"/>
      <c r="G102" s="36"/>
      <c r="H102" s="40">
        <v>67256.35</v>
      </c>
      <c r="I102" s="50">
        <f t="shared" si="16"/>
        <v>67256.35</v>
      </c>
      <c r="J102" s="40">
        <v>69149.6</v>
      </c>
      <c r="K102" s="36">
        <f aca="true" t="shared" si="24" ref="K102:K107">(J102/I102)*100</f>
        <v>102.81497583499551</v>
      </c>
      <c r="L102" s="36">
        <f t="shared" si="18"/>
        <v>67256.35</v>
      </c>
      <c r="M102" s="36">
        <f t="shared" si="19"/>
        <v>67256.35</v>
      </c>
      <c r="N102" s="36">
        <f t="shared" si="20"/>
        <v>69149.6</v>
      </c>
      <c r="O102" s="36"/>
    </row>
    <row r="103" spans="1:15" ht="49.5" customHeight="1">
      <c r="A103" s="10"/>
      <c r="B103" s="31" t="s">
        <v>81</v>
      </c>
      <c r="C103" s="31">
        <v>25020000</v>
      </c>
      <c r="D103" s="40">
        <f>D104+D105</f>
        <v>0</v>
      </c>
      <c r="E103" s="50">
        <f t="shared" si="15"/>
        <v>0</v>
      </c>
      <c r="F103" s="40">
        <f>F104+F105</f>
        <v>0</v>
      </c>
      <c r="G103" s="36"/>
      <c r="H103" s="40">
        <f>H104+H105</f>
        <v>1252230.2</v>
      </c>
      <c r="I103" s="50">
        <f t="shared" si="16"/>
        <v>1252230.2</v>
      </c>
      <c r="J103" s="40">
        <f>J104+J105</f>
        <v>342461.79999999993</v>
      </c>
      <c r="K103" s="36">
        <f t="shared" si="24"/>
        <v>27.34815052376152</v>
      </c>
      <c r="L103" s="36">
        <f t="shared" si="18"/>
        <v>1252230.2</v>
      </c>
      <c r="M103" s="36">
        <f t="shared" si="19"/>
        <v>1252230.2</v>
      </c>
      <c r="N103" s="36">
        <f t="shared" si="20"/>
        <v>342461.79999999993</v>
      </c>
      <c r="O103" s="36"/>
    </row>
    <row r="104" spans="1:15" ht="49.5" customHeight="1">
      <c r="A104" s="10"/>
      <c r="B104" s="31" t="s">
        <v>82</v>
      </c>
      <c r="C104" s="31">
        <v>25020100</v>
      </c>
      <c r="D104" s="40"/>
      <c r="E104" s="50">
        <f t="shared" si="15"/>
        <v>0</v>
      </c>
      <c r="F104" s="40"/>
      <c r="G104" s="36"/>
      <c r="H104" s="40">
        <v>872334.2</v>
      </c>
      <c r="I104" s="50">
        <f t="shared" si="16"/>
        <v>872334.2</v>
      </c>
      <c r="J104" s="40">
        <v>-189903.92</v>
      </c>
      <c r="K104" s="36">
        <f t="shared" si="24"/>
        <v>-21.76962911691414</v>
      </c>
      <c r="L104" s="36">
        <f t="shared" si="18"/>
        <v>872334.2</v>
      </c>
      <c r="M104" s="36">
        <f t="shared" si="19"/>
        <v>872334.2</v>
      </c>
      <c r="N104" s="36">
        <f t="shared" si="20"/>
        <v>-189903.92</v>
      </c>
      <c r="O104" s="36"/>
    </row>
    <row r="105" spans="1:15" ht="112.5">
      <c r="A105" s="10"/>
      <c r="B105" s="31" t="s">
        <v>83</v>
      </c>
      <c r="C105" s="31">
        <v>25020200</v>
      </c>
      <c r="D105" s="40"/>
      <c r="E105" s="50">
        <f t="shared" si="15"/>
        <v>0</v>
      </c>
      <c r="F105" s="40"/>
      <c r="G105" s="36"/>
      <c r="H105" s="40">
        <v>379896</v>
      </c>
      <c r="I105" s="50">
        <f t="shared" si="16"/>
        <v>379896</v>
      </c>
      <c r="J105" s="40">
        <v>532365.72</v>
      </c>
      <c r="K105" s="36">
        <f t="shared" si="24"/>
        <v>140.1345947311896</v>
      </c>
      <c r="L105" s="36">
        <f t="shared" si="18"/>
        <v>379896</v>
      </c>
      <c r="M105" s="36">
        <f t="shared" si="19"/>
        <v>379896</v>
      </c>
      <c r="N105" s="36">
        <f t="shared" si="20"/>
        <v>532365.72</v>
      </c>
      <c r="O105" s="36"/>
    </row>
    <row r="106" spans="1:15" ht="49.5" customHeight="1">
      <c r="A106" s="10"/>
      <c r="B106" s="49" t="s">
        <v>84</v>
      </c>
      <c r="C106" s="49">
        <v>30000000</v>
      </c>
      <c r="D106" s="50">
        <f>D107+D111</f>
        <v>0</v>
      </c>
      <c r="E106" s="50">
        <f t="shared" si="15"/>
        <v>0</v>
      </c>
      <c r="F106" s="50">
        <f>F107+F111</f>
        <v>0</v>
      </c>
      <c r="G106" s="51" t="e">
        <f>F106/E106*100</f>
        <v>#DIV/0!</v>
      </c>
      <c r="H106" s="50">
        <f>H107+H111</f>
        <v>62700</v>
      </c>
      <c r="I106" s="50">
        <f t="shared" si="16"/>
        <v>62700</v>
      </c>
      <c r="J106" s="50">
        <f>J107+J111</f>
        <v>1743568.48</v>
      </c>
      <c r="K106" s="51">
        <f t="shared" si="24"/>
        <v>2780.8109728867626</v>
      </c>
      <c r="L106" s="51">
        <f>D106+H106</f>
        <v>62700</v>
      </c>
      <c r="M106" s="51">
        <f t="shared" si="19"/>
        <v>62700</v>
      </c>
      <c r="N106" s="51">
        <f t="shared" si="20"/>
        <v>1743568.48</v>
      </c>
      <c r="O106" s="51">
        <f t="shared" si="21"/>
        <v>2780.8109728867626</v>
      </c>
    </row>
    <row r="107" spans="1:15" ht="49.5" customHeight="1">
      <c r="A107" s="10"/>
      <c r="B107" s="31" t="s">
        <v>85</v>
      </c>
      <c r="C107" s="31">
        <v>31000000</v>
      </c>
      <c r="D107" s="40">
        <f>D108+D110</f>
        <v>0</v>
      </c>
      <c r="E107" s="50">
        <f t="shared" si="15"/>
        <v>0</v>
      </c>
      <c r="F107" s="40">
        <f>F108+F110</f>
        <v>0</v>
      </c>
      <c r="G107" s="36" t="e">
        <f>F107/E107*100</f>
        <v>#DIV/0!</v>
      </c>
      <c r="H107" s="40">
        <f>H108+H110</f>
        <v>0</v>
      </c>
      <c r="I107" s="50">
        <f t="shared" si="16"/>
        <v>0</v>
      </c>
      <c r="J107" s="40"/>
      <c r="K107" s="36" t="e">
        <f t="shared" si="24"/>
        <v>#DIV/0!</v>
      </c>
      <c r="L107" s="36">
        <f t="shared" si="18"/>
        <v>0</v>
      </c>
      <c r="M107" s="36">
        <f t="shared" si="19"/>
        <v>0</v>
      </c>
      <c r="N107" s="36">
        <f t="shared" si="20"/>
        <v>0</v>
      </c>
      <c r="O107" s="36" t="e">
        <f t="shared" si="21"/>
        <v>#DIV/0!</v>
      </c>
    </row>
    <row r="108" spans="1:15" ht="96" customHeight="1">
      <c r="A108" s="10"/>
      <c r="B108" s="47" t="s">
        <v>104</v>
      </c>
      <c r="C108" s="31">
        <v>31010000</v>
      </c>
      <c r="D108" s="40">
        <f>D109</f>
        <v>0</v>
      </c>
      <c r="E108" s="50">
        <f t="shared" si="15"/>
        <v>0</v>
      </c>
      <c r="F108" s="40">
        <f>F109</f>
        <v>0</v>
      </c>
      <c r="G108" s="36" t="e">
        <f>F108/E108*100</f>
        <v>#DIV/0!</v>
      </c>
      <c r="H108" s="40">
        <f>H109</f>
        <v>0</v>
      </c>
      <c r="I108" s="50">
        <f t="shared" si="16"/>
        <v>0</v>
      </c>
      <c r="J108" s="40">
        <f>J109</f>
        <v>0</v>
      </c>
      <c r="K108" s="36"/>
      <c r="L108" s="36">
        <f t="shared" si="18"/>
        <v>0</v>
      </c>
      <c r="M108" s="36">
        <f t="shared" si="19"/>
        <v>0</v>
      </c>
      <c r="N108" s="36">
        <f t="shared" si="20"/>
        <v>0</v>
      </c>
      <c r="O108" s="36" t="e">
        <f t="shared" si="21"/>
        <v>#DIV/0!</v>
      </c>
    </row>
    <row r="109" spans="1:15" ht="93.75">
      <c r="A109" s="10"/>
      <c r="B109" s="47" t="s">
        <v>105</v>
      </c>
      <c r="C109" s="31">
        <v>31010200</v>
      </c>
      <c r="D109" s="40"/>
      <c r="E109" s="50">
        <f t="shared" si="15"/>
        <v>0</v>
      </c>
      <c r="F109" s="40"/>
      <c r="G109" s="36" t="e">
        <f>F109/E109*100</f>
        <v>#DIV/0!</v>
      </c>
      <c r="H109" s="40"/>
      <c r="I109" s="50">
        <f t="shared" si="16"/>
        <v>0</v>
      </c>
      <c r="J109" s="40"/>
      <c r="K109" s="36"/>
      <c r="L109" s="36">
        <f t="shared" si="18"/>
        <v>0</v>
      </c>
      <c r="M109" s="36">
        <f t="shared" si="19"/>
        <v>0</v>
      </c>
      <c r="N109" s="36">
        <f t="shared" si="20"/>
        <v>0</v>
      </c>
      <c r="O109" s="36" t="e">
        <f t="shared" si="21"/>
        <v>#DIV/0!</v>
      </c>
    </row>
    <row r="110" spans="1:15" ht="61.5" customHeight="1" hidden="1">
      <c r="A110" s="10"/>
      <c r="B110" s="31" t="s">
        <v>86</v>
      </c>
      <c r="C110" s="31">
        <v>31030000</v>
      </c>
      <c r="D110" s="40"/>
      <c r="E110" s="50">
        <f t="shared" si="15"/>
        <v>0</v>
      </c>
      <c r="F110" s="40"/>
      <c r="G110" s="36"/>
      <c r="H110" s="40"/>
      <c r="I110" s="50">
        <f t="shared" si="16"/>
        <v>0</v>
      </c>
      <c r="J110" s="40"/>
      <c r="K110" s="36" t="e">
        <f aca="true" t="shared" si="25" ref="K110:K116">(J110/I110)*100</f>
        <v>#DIV/0!</v>
      </c>
      <c r="L110" s="36">
        <f t="shared" si="18"/>
        <v>0</v>
      </c>
      <c r="M110" s="36">
        <f t="shared" si="19"/>
        <v>0</v>
      </c>
      <c r="N110" s="36">
        <f t="shared" si="20"/>
        <v>0</v>
      </c>
      <c r="O110" s="36" t="e">
        <f t="shared" si="21"/>
        <v>#DIV/0!</v>
      </c>
    </row>
    <row r="111" spans="1:15" ht="49.5" customHeight="1">
      <c r="A111" s="10"/>
      <c r="B111" s="31" t="s">
        <v>87</v>
      </c>
      <c r="C111" s="31">
        <v>33000000</v>
      </c>
      <c r="D111" s="40">
        <f aca="true" t="shared" si="26" ref="D111:F112">D112</f>
        <v>0</v>
      </c>
      <c r="E111" s="50">
        <f t="shared" si="15"/>
        <v>0</v>
      </c>
      <c r="F111" s="40">
        <f t="shared" si="26"/>
        <v>0</v>
      </c>
      <c r="G111" s="36"/>
      <c r="H111" s="40">
        <f aca="true" t="shared" si="27" ref="H111:J112">H112</f>
        <v>62700</v>
      </c>
      <c r="I111" s="50">
        <f t="shared" si="16"/>
        <v>62700</v>
      </c>
      <c r="J111" s="40">
        <f t="shared" si="27"/>
        <v>1743568.48</v>
      </c>
      <c r="K111" s="36">
        <f t="shared" si="25"/>
        <v>2780.8109728867626</v>
      </c>
      <c r="L111" s="36">
        <f t="shared" si="18"/>
        <v>62700</v>
      </c>
      <c r="M111" s="36">
        <f t="shared" si="19"/>
        <v>62700</v>
      </c>
      <c r="N111" s="36">
        <f t="shared" si="20"/>
        <v>1743568.48</v>
      </c>
      <c r="O111" s="36"/>
    </row>
    <row r="112" spans="1:15" ht="49.5" customHeight="1" thickBot="1">
      <c r="A112" s="10"/>
      <c r="B112" s="43" t="s">
        <v>88</v>
      </c>
      <c r="C112" s="56">
        <v>33010000</v>
      </c>
      <c r="D112" s="37">
        <f t="shared" si="26"/>
        <v>0</v>
      </c>
      <c r="E112" s="50">
        <f t="shared" si="15"/>
        <v>0</v>
      </c>
      <c r="F112" s="37">
        <f t="shared" si="26"/>
        <v>0</v>
      </c>
      <c r="G112" s="36"/>
      <c r="H112" s="37">
        <f t="shared" si="27"/>
        <v>62700</v>
      </c>
      <c r="I112" s="50">
        <f t="shared" si="16"/>
        <v>62700</v>
      </c>
      <c r="J112" s="37">
        <f>J113</f>
        <v>1743568.48</v>
      </c>
      <c r="K112" s="36">
        <f t="shared" si="25"/>
        <v>2780.8109728867626</v>
      </c>
      <c r="L112" s="38">
        <f t="shared" si="18"/>
        <v>62700</v>
      </c>
      <c r="M112" s="38">
        <f t="shared" si="19"/>
        <v>62700</v>
      </c>
      <c r="N112" s="38">
        <f t="shared" si="20"/>
        <v>1743568.48</v>
      </c>
      <c r="O112" s="36"/>
    </row>
    <row r="113" spans="1:15" ht="93.75">
      <c r="A113" s="34"/>
      <c r="B113" s="44" t="s">
        <v>89</v>
      </c>
      <c r="C113" s="57">
        <v>33010100</v>
      </c>
      <c r="D113" s="42"/>
      <c r="E113" s="50">
        <f t="shared" si="15"/>
        <v>0</v>
      </c>
      <c r="F113" s="42"/>
      <c r="G113" s="36"/>
      <c r="H113" s="42">
        <v>62700</v>
      </c>
      <c r="I113" s="50">
        <f t="shared" si="16"/>
        <v>62700</v>
      </c>
      <c r="J113" s="42">
        <v>1743568.48</v>
      </c>
      <c r="K113" s="36">
        <f t="shared" si="25"/>
        <v>2780.8109728867626</v>
      </c>
      <c r="L113" s="39">
        <f t="shared" si="18"/>
        <v>62700</v>
      </c>
      <c r="M113" s="39">
        <f t="shared" si="19"/>
        <v>62700</v>
      </c>
      <c r="N113" s="39">
        <f t="shared" si="20"/>
        <v>1743568.48</v>
      </c>
      <c r="O113" s="36"/>
    </row>
    <row r="114" spans="1:15" s="20" customFormat="1" ht="36.75" customHeight="1">
      <c r="A114" s="35"/>
      <c r="B114" s="49" t="s">
        <v>121</v>
      </c>
      <c r="C114" s="58"/>
      <c r="D114" s="50">
        <f>D14+D68+D106</f>
        <v>81349265</v>
      </c>
      <c r="E114" s="50">
        <f t="shared" si="15"/>
        <v>81349265</v>
      </c>
      <c r="F114" s="50">
        <f>F14+F68+F106</f>
        <v>79628834.36</v>
      </c>
      <c r="G114" s="51">
        <f aca="true" t="shared" si="28" ref="G114:G123">F114/E114*100</f>
        <v>97.885130689257</v>
      </c>
      <c r="H114" s="50">
        <f>H14+H68+H106</f>
        <v>4911061.34</v>
      </c>
      <c r="I114" s="50">
        <f t="shared" si="16"/>
        <v>4911061.34</v>
      </c>
      <c r="J114" s="50">
        <f>J14+J68+J106</f>
        <v>5076690.7</v>
      </c>
      <c r="K114" s="51">
        <f t="shared" si="25"/>
        <v>103.37257770842668</v>
      </c>
      <c r="L114" s="50">
        <f>L14+L68+L106</f>
        <v>86260326.34</v>
      </c>
      <c r="M114" s="50">
        <f>M14+M68+M106</f>
        <v>86260326.34</v>
      </c>
      <c r="N114" s="50">
        <f>N14+N68+N106</f>
        <v>84705525.06</v>
      </c>
      <c r="O114" s="51">
        <f t="shared" si="21"/>
        <v>98.19754764911083</v>
      </c>
    </row>
    <row r="115" spans="1:15" ht="49.5" customHeight="1">
      <c r="A115" s="10"/>
      <c r="B115" s="52" t="s">
        <v>68</v>
      </c>
      <c r="C115" s="55">
        <v>40000000</v>
      </c>
      <c r="D115" s="53">
        <f>D116</f>
        <v>96700124.7</v>
      </c>
      <c r="E115" s="53">
        <f>E116</f>
        <v>96700124.7</v>
      </c>
      <c r="F115" s="53">
        <f>F116</f>
        <v>96591847.74</v>
      </c>
      <c r="G115" s="54">
        <f t="shared" si="28"/>
        <v>99.88802810716541</v>
      </c>
      <c r="H115" s="53">
        <f>H116</f>
        <v>0</v>
      </c>
      <c r="I115" s="50">
        <f t="shared" si="16"/>
        <v>0</v>
      </c>
      <c r="J115" s="53">
        <f>J116</f>
        <v>0</v>
      </c>
      <c r="K115" s="54" t="e">
        <f t="shared" si="25"/>
        <v>#DIV/0!</v>
      </c>
      <c r="L115" s="54">
        <f t="shared" si="18"/>
        <v>96700124.7</v>
      </c>
      <c r="M115" s="54">
        <f t="shared" si="19"/>
        <v>96700124.7</v>
      </c>
      <c r="N115" s="54">
        <f t="shared" si="20"/>
        <v>96591847.74</v>
      </c>
      <c r="O115" s="51">
        <f t="shared" si="21"/>
        <v>99.88802810716541</v>
      </c>
    </row>
    <row r="116" spans="1:15" ht="49.5" customHeight="1">
      <c r="A116" s="10"/>
      <c r="B116" s="31" t="s">
        <v>69</v>
      </c>
      <c r="C116" s="33">
        <v>41000000</v>
      </c>
      <c r="D116" s="40">
        <f>D117+D121+D136+D134</f>
        <v>96700124.7</v>
      </c>
      <c r="E116" s="40">
        <f>E117+E121+E136+E134</f>
        <v>96700124.7</v>
      </c>
      <c r="F116" s="40">
        <f>F117+F121+F136+F134</f>
        <v>96591847.74</v>
      </c>
      <c r="G116" s="36">
        <f t="shared" si="28"/>
        <v>99.88802810716541</v>
      </c>
      <c r="H116" s="40">
        <f>H117+H121</f>
        <v>0</v>
      </c>
      <c r="I116" s="50">
        <f t="shared" si="16"/>
        <v>0</v>
      </c>
      <c r="J116" s="40">
        <f>J117+J121</f>
        <v>0</v>
      </c>
      <c r="K116" s="36" t="e">
        <f t="shared" si="25"/>
        <v>#DIV/0!</v>
      </c>
      <c r="L116" s="36">
        <f t="shared" si="18"/>
        <v>96700124.7</v>
      </c>
      <c r="M116" s="36">
        <f t="shared" si="19"/>
        <v>96700124.7</v>
      </c>
      <c r="N116" s="36">
        <f t="shared" si="20"/>
        <v>96591847.74</v>
      </c>
      <c r="O116" s="36">
        <f t="shared" si="21"/>
        <v>99.88802810716541</v>
      </c>
    </row>
    <row r="117" spans="1:15" ht="33.75" customHeight="1">
      <c r="A117" s="10"/>
      <c r="B117" s="31" t="s">
        <v>70</v>
      </c>
      <c r="C117" s="33">
        <v>41020000</v>
      </c>
      <c r="D117" s="40">
        <f>D118+D119+D120</f>
        <v>7546000</v>
      </c>
      <c r="E117" s="40">
        <f>E118+E119+E120</f>
        <v>7546000</v>
      </c>
      <c r="F117" s="40">
        <f>F118+F119+F120</f>
        <v>7546000</v>
      </c>
      <c r="G117" s="36">
        <f t="shared" si="28"/>
        <v>100</v>
      </c>
      <c r="H117" s="40">
        <f>H118+H119</f>
        <v>0</v>
      </c>
      <c r="I117" s="50">
        <f t="shared" si="16"/>
        <v>0</v>
      </c>
      <c r="J117" s="40">
        <f>J118+J119</f>
        <v>0</v>
      </c>
      <c r="K117" s="36"/>
      <c r="L117" s="36">
        <f t="shared" si="18"/>
        <v>7546000</v>
      </c>
      <c r="M117" s="36">
        <f t="shared" si="19"/>
        <v>7546000</v>
      </c>
      <c r="N117" s="36">
        <f t="shared" si="20"/>
        <v>7546000</v>
      </c>
      <c r="O117" s="36">
        <f t="shared" si="21"/>
        <v>100</v>
      </c>
    </row>
    <row r="118" spans="1:15" ht="33.75" customHeight="1">
      <c r="A118" s="10"/>
      <c r="B118" s="47" t="s">
        <v>106</v>
      </c>
      <c r="C118" s="33">
        <v>41020100</v>
      </c>
      <c r="D118" s="40">
        <v>7546000</v>
      </c>
      <c r="E118" s="40">
        <v>7546000</v>
      </c>
      <c r="F118" s="40">
        <v>7546000</v>
      </c>
      <c r="G118" s="36">
        <f t="shared" si="28"/>
        <v>100</v>
      </c>
      <c r="H118" s="62"/>
      <c r="I118" s="50">
        <f t="shared" si="16"/>
        <v>0</v>
      </c>
      <c r="J118" s="62"/>
      <c r="K118" s="36"/>
      <c r="L118" s="36">
        <f t="shared" si="18"/>
        <v>7546000</v>
      </c>
      <c r="M118" s="36">
        <f t="shared" si="19"/>
        <v>7546000</v>
      </c>
      <c r="N118" s="36">
        <f t="shared" si="20"/>
        <v>7546000</v>
      </c>
      <c r="O118" s="36">
        <f t="shared" si="21"/>
        <v>100</v>
      </c>
    </row>
    <row r="119" spans="1:15" ht="75" hidden="1">
      <c r="A119" s="10"/>
      <c r="B119" s="47" t="s">
        <v>107</v>
      </c>
      <c r="C119" s="33">
        <v>41020200</v>
      </c>
      <c r="D119" s="40"/>
      <c r="E119" s="40"/>
      <c r="F119" s="40"/>
      <c r="G119" s="36" t="e">
        <f t="shared" si="28"/>
        <v>#DIV/0!</v>
      </c>
      <c r="H119" s="62"/>
      <c r="I119" s="50">
        <f t="shared" si="16"/>
        <v>0</v>
      </c>
      <c r="J119" s="62"/>
      <c r="K119" s="36"/>
      <c r="L119" s="36">
        <f t="shared" si="18"/>
        <v>0</v>
      </c>
      <c r="M119" s="36">
        <f t="shared" si="19"/>
        <v>0</v>
      </c>
      <c r="N119" s="36">
        <f t="shared" si="20"/>
        <v>0</v>
      </c>
      <c r="O119" s="36" t="e">
        <f t="shared" si="21"/>
        <v>#DIV/0!</v>
      </c>
    </row>
    <row r="120" spans="1:15" ht="38.25" customHeight="1" hidden="1">
      <c r="A120" s="10"/>
      <c r="B120" s="31" t="s">
        <v>122</v>
      </c>
      <c r="C120" s="33">
        <v>41020600</v>
      </c>
      <c r="D120" s="40"/>
      <c r="E120" s="40"/>
      <c r="F120" s="40"/>
      <c r="G120" s="36" t="e">
        <f t="shared" si="28"/>
        <v>#DIV/0!</v>
      </c>
      <c r="H120" s="62"/>
      <c r="I120" s="50">
        <f t="shared" si="16"/>
        <v>0</v>
      </c>
      <c r="J120" s="62"/>
      <c r="K120" s="36"/>
      <c r="L120" s="36">
        <f t="shared" si="18"/>
        <v>0</v>
      </c>
      <c r="M120" s="36">
        <f t="shared" si="19"/>
        <v>0</v>
      </c>
      <c r="N120" s="36">
        <f t="shared" si="20"/>
        <v>0</v>
      </c>
      <c r="O120" s="36"/>
    </row>
    <row r="121" spans="1:15" ht="49.5" customHeight="1">
      <c r="A121" s="10"/>
      <c r="B121" s="31" t="s">
        <v>71</v>
      </c>
      <c r="C121" s="33">
        <v>41030000</v>
      </c>
      <c r="D121" s="40">
        <f>D124+D125+D127+D128+D131+D132+D122+D126+D129+D130+D123+D133</f>
        <v>75008000</v>
      </c>
      <c r="E121" s="40">
        <f>E124+E125+E127+E128+E131+E132+E122+E126+E129+E130+E123+E133</f>
        <v>75008000</v>
      </c>
      <c r="F121" s="40">
        <f>F124+F125+F127+F128+F131+F132+F122+F126+F129+F130+F123+F133</f>
        <v>74935356.8</v>
      </c>
      <c r="G121" s="36">
        <f aca="true" t="shared" si="29" ref="G121:G137">F121/E121*100</f>
        <v>99.90315273037542</v>
      </c>
      <c r="H121" s="40">
        <f>H124+H125+H127+H128+H122+H129+H131+H132</f>
        <v>0</v>
      </c>
      <c r="I121" s="50">
        <f t="shared" si="16"/>
        <v>0</v>
      </c>
      <c r="J121" s="40">
        <f>J124+J125+J127+J128+J122+J129+J131+J132</f>
        <v>0</v>
      </c>
      <c r="K121" s="36" t="e">
        <f>(J121/I121)*100</f>
        <v>#DIV/0!</v>
      </c>
      <c r="L121" s="36">
        <f t="shared" si="18"/>
        <v>75008000</v>
      </c>
      <c r="M121" s="36">
        <f t="shared" si="19"/>
        <v>75008000</v>
      </c>
      <c r="N121" s="36">
        <f t="shared" si="20"/>
        <v>74935356.8</v>
      </c>
      <c r="O121" s="36">
        <f t="shared" si="21"/>
        <v>99.90315273037542</v>
      </c>
    </row>
    <row r="122" spans="1:15" ht="49.5" customHeight="1" hidden="1">
      <c r="A122" s="10"/>
      <c r="B122" s="31" t="s">
        <v>120</v>
      </c>
      <c r="C122" s="33">
        <v>41033200</v>
      </c>
      <c r="D122" s="40"/>
      <c r="E122" s="40"/>
      <c r="F122" s="40"/>
      <c r="G122" s="36" t="e">
        <f t="shared" si="28"/>
        <v>#DIV/0!</v>
      </c>
      <c r="H122" s="40"/>
      <c r="I122" s="50">
        <f t="shared" si="16"/>
        <v>0</v>
      </c>
      <c r="J122" s="40"/>
      <c r="K122" s="36" t="e">
        <f>(J122/I122)*100</f>
        <v>#DIV/0!</v>
      </c>
      <c r="L122" s="36"/>
      <c r="M122" s="36"/>
      <c r="N122" s="36"/>
      <c r="O122" s="36"/>
    </row>
    <row r="123" spans="1:15" ht="57" customHeight="1">
      <c r="A123" s="10"/>
      <c r="B123" s="31" t="s">
        <v>135</v>
      </c>
      <c r="C123" s="33">
        <v>41033200</v>
      </c>
      <c r="D123" s="40">
        <v>7765800</v>
      </c>
      <c r="E123" s="40">
        <v>7765800</v>
      </c>
      <c r="F123" s="40">
        <v>7693156.8</v>
      </c>
      <c r="G123" s="36">
        <f t="shared" si="28"/>
        <v>99.06457544618713</v>
      </c>
      <c r="H123" s="40"/>
      <c r="I123" s="50">
        <f t="shared" si="16"/>
        <v>0</v>
      </c>
      <c r="J123" s="40"/>
      <c r="K123" s="36"/>
      <c r="L123" s="36">
        <f>D123+H123</f>
        <v>7765800</v>
      </c>
      <c r="M123" s="36">
        <f>E123+I123</f>
        <v>7765800</v>
      </c>
      <c r="N123" s="36">
        <f>F123+J123</f>
        <v>7693156.8</v>
      </c>
      <c r="O123" s="36">
        <f>(N123/M123)*100</f>
        <v>99.06457544618713</v>
      </c>
    </row>
    <row r="124" spans="1:15" ht="37.5">
      <c r="A124" s="10"/>
      <c r="B124" s="47" t="s">
        <v>108</v>
      </c>
      <c r="C124" s="33">
        <v>41033900</v>
      </c>
      <c r="D124" s="40">
        <v>40915800</v>
      </c>
      <c r="E124" s="40">
        <v>40915800</v>
      </c>
      <c r="F124" s="40">
        <v>40915800</v>
      </c>
      <c r="G124" s="36">
        <f t="shared" si="29"/>
        <v>100</v>
      </c>
      <c r="H124" s="40"/>
      <c r="I124" s="50">
        <f t="shared" si="16"/>
        <v>0</v>
      </c>
      <c r="J124" s="40"/>
      <c r="K124" s="36"/>
      <c r="L124" s="36">
        <f t="shared" si="18"/>
        <v>40915800</v>
      </c>
      <c r="M124" s="36">
        <f t="shared" si="19"/>
        <v>40915800</v>
      </c>
      <c r="N124" s="36">
        <f t="shared" si="20"/>
        <v>40915800</v>
      </c>
      <c r="O124" s="36">
        <f t="shared" si="21"/>
        <v>100</v>
      </c>
    </row>
    <row r="125" spans="1:15" ht="37.5">
      <c r="A125" s="10"/>
      <c r="B125" s="47" t="s">
        <v>109</v>
      </c>
      <c r="C125" s="33">
        <v>41034200</v>
      </c>
      <c r="D125" s="40">
        <v>20984400</v>
      </c>
      <c r="E125" s="40">
        <v>20984400</v>
      </c>
      <c r="F125" s="40">
        <v>20984400</v>
      </c>
      <c r="G125" s="36">
        <f t="shared" si="29"/>
        <v>100</v>
      </c>
      <c r="H125" s="40"/>
      <c r="I125" s="50">
        <f t="shared" si="16"/>
        <v>0</v>
      </c>
      <c r="J125" s="40"/>
      <c r="K125" s="36"/>
      <c r="L125" s="36">
        <f t="shared" si="18"/>
        <v>20984400</v>
      </c>
      <c r="M125" s="36">
        <f t="shared" si="19"/>
        <v>20984400</v>
      </c>
      <c r="N125" s="36">
        <f t="shared" si="20"/>
        <v>20984400</v>
      </c>
      <c r="O125" s="36">
        <f t="shared" si="21"/>
        <v>100</v>
      </c>
    </row>
    <row r="126" spans="1:15" ht="131.25" hidden="1">
      <c r="A126" s="10"/>
      <c r="B126" s="47" t="s">
        <v>123</v>
      </c>
      <c r="C126" s="33">
        <v>41034400</v>
      </c>
      <c r="D126" s="40"/>
      <c r="E126" s="40"/>
      <c r="F126" s="40"/>
      <c r="G126" s="36" t="e">
        <f t="shared" si="29"/>
        <v>#DIV/0!</v>
      </c>
      <c r="H126" s="40"/>
      <c r="I126" s="50">
        <f t="shared" si="16"/>
        <v>0</v>
      </c>
      <c r="J126" s="40"/>
      <c r="K126" s="36"/>
      <c r="L126" s="36">
        <f t="shared" si="18"/>
        <v>0</v>
      </c>
      <c r="M126" s="36">
        <f t="shared" si="19"/>
        <v>0</v>
      </c>
      <c r="N126" s="36">
        <f t="shared" si="20"/>
        <v>0</v>
      </c>
      <c r="O126" s="36" t="e">
        <f t="shared" si="21"/>
        <v>#DIV/0!</v>
      </c>
    </row>
    <row r="127" spans="1:15" ht="56.25" hidden="1">
      <c r="A127" s="10"/>
      <c r="B127" s="47" t="s">
        <v>110</v>
      </c>
      <c r="C127" s="33">
        <v>41034500</v>
      </c>
      <c r="D127" s="40"/>
      <c r="E127" s="40"/>
      <c r="F127" s="40"/>
      <c r="G127" s="36" t="e">
        <f t="shared" si="29"/>
        <v>#DIV/0!</v>
      </c>
      <c r="H127" s="40"/>
      <c r="I127" s="50">
        <f t="shared" si="16"/>
        <v>0</v>
      </c>
      <c r="J127" s="40"/>
      <c r="K127" s="36" t="e">
        <f>(J127/I127)*100</f>
        <v>#DIV/0!</v>
      </c>
      <c r="L127" s="36">
        <f t="shared" si="18"/>
        <v>0</v>
      </c>
      <c r="M127" s="36">
        <f t="shared" si="19"/>
        <v>0</v>
      </c>
      <c r="N127" s="36">
        <f t="shared" si="20"/>
        <v>0</v>
      </c>
      <c r="O127" s="36" t="e">
        <f t="shared" si="21"/>
        <v>#DIV/0!</v>
      </c>
    </row>
    <row r="128" spans="1:15" ht="49.5" customHeight="1" hidden="1">
      <c r="A128" s="10"/>
      <c r="B128" s="31" t="s">
        <v>72</v>
      </c>
      <c r="C128" s="33">
        <v>41035000</v>
      </c>
      <c r="D128" s="40"/>
      <c r="E128" s="40"/>
      <c r="F128" s="40"/>
      <c r="G128" s="36" t="e">
        <f t="shared" si="29"/>
        <v>#DIV/0!</v>
      </c>
      <c r="H128" s="40"/>
      <c r="I128" s="50">
        <f t="shared" si="16"/>
        <v>0</v>
      </c>
      <c r="J128" s="40"/>
      <c r="K128" s="36" t="e">
        <f>(J128/I128)*100</f>
        <v>#DIV/0!</v>
      </c>
      <c r="L128" s="36">
        <f t="shared" si="18"/>
        <v>0</v>
      </c>
      <c r="M128" s="36">
        <f t="shared" si="19"/>
        <v>0</v>
      </c>
      <c r="N128" s="36">
        <f t="shared" si="20"/>
        <v>0</v>
      </c>
      <c r="O128" s="36" t="e">
        <f t="shared" si="21"/>
        <v>#DIV/0!</v>
      </c>
    </row>
    <row r="129" spans="1:15" ht="75" hidden="1">
      <c r="A129" s="10"/>
      <c r="B129" s="47" t="s">
        <v>118</v>
      </c>
      <c r="C129" s="33">
        <v>41035200</v>
      </c>
      <c r="D129" s="40"/>
      <c r="E129" s="40"/>
      <c r="F129" s="40"/>
      <c r="G129" s="36" t="e">
        <f t="shared" si="29"/>
        <v>#DIV/0!</v>
      </c>
      <c r="H129" s="40"/>
      <c r="I129" s="50">
        <f t="shared" si="16"/>
        <v>0</v>
      </c>
      <c r="J129" s="40"/>
      <c r="K129" s="36" t="e">
        <f>(J129/I129)*100</f>
        <v>#DIV/0!</v>
      </c>
      <c r="L129" s="36">
        <f t="shared" si="18"/>
        <v>0</v>
      </c>
      <c r="M129" s="36">
        <f t="shared" si="19"/>
        <v>0</v>
      </c>
      <c r="N129" s="36">
        <f t="shared" si="20"/>
        <v>0</v>
      </c>
      <c r="O129" s="36" t="e">
        <f t="shared" si="21"/>
        <v>#DIV/0!</v>
      </c>
    </row>
    <row r="130" spans="1:15" ht="75" hidden="1">
      <c r="A130" s="10"/>
      <c r="B130" s="47" t="s">
        <v>124</v>
      </c>
      <c r="C130" s="33">
        <v>41035300</v>
      </c>
      <c r="D130" s="40"/>
      <c r="E130" s="40"/>
      <c r="F130" s="40"/>
      <c r="G130" s="36" t="e">
        <f t="shared" si="29"/>
        <v>#DIV/0!</v>
      </c>
      <c r="H130" s="40"/>
      <c r="I130" s="50">
        <f t="shared" si="16"/>
        <v>0</v>
      </c>
      <c r="J130" s="40"/>
      <c r="K130" s="36"/>
      <c r="L130" s="36">
        <f t="shared" si="18"/>
        <v>0</v>
      </c>
      <c r="M130" s="36">
        <f t="shared" si="19"/>
        <v>0</v>
      </c>
      <c r="N130" s="36">
        <f t="shared" si="20"/>
        <v>0</v>
      </c>
      <c r="O130" s="36" t="e">
        <f t="shared" si="21"/>
        <v>#DIV/0!</v>
      </c>
    </row>
    <row r="131" spans="1:15" ht="56.25" hidden="1">
      <c r="A131" s="10"/>
      <c r="B131" s="47" t="s">
        <v>111</v>
      </c>
      <c r="C131" s="33">
        <v>41035400</v>
      </c>
      <c r="D131" s="40"/>
      <c r="E131" s="40"/>
      <c r="F131" s="40"/>
      <c r="G131" s="36" t="e">
        <f t="shared" si="29"/>
        <v>#DIV/0!</v>
      </c>
      <c r="H131" s="40"/>
      <c r="I131" s="50">
        <f t="shared" si="16"/>
        <v>0</v>
      </c>
      <c r="J131" s="40"/>
      <c r="K131" s="36"/>
      <c r="L131" s="36">
        <f t="shared" si="18"/>
        <v>0</v>
      </c>
      <c r="M131" s="36">
        <f t="shared" si="19"/>
        <v>0</v>
      </c>
      <c r="N131" s="36">
        <f t="shared" si="20"/>
        <v>0</v>
      </c>
      <c r="O131" s="36" t="e">
        <f t="shared" si="21"/>
        <v>#DIV/0!</v>
      </c>
    </row>
    <row r="132" spans="1:15" ht="61.5" customHeight="1" hidden="1">
      <c r="A132" s="10"/>
      <c r="B132" s="31" t="s">
        <v>119</v>
      </c>
      <c r="C132" s="33">
        <v>41033600</v>
      </c>
      <c r="D132" s="40"/>
      <c r="E132" s="40"/>
      <c r="F132" s="40"/>
      <c r="G132" s="36" t="e">
        <f t="shared" si="29"/>
        <v>#DIV/0!</v>
      </c>
      <c r="H132" s="62"/>
      <c r="I132" s="50">
        <f t="shared" si="16"/>
        <v>0</v>
      </c>
      <c r="J132" s="62"/>
      <c r="K132" s="36"/>
      <c r="L132" s="36">
        <f t="shared" si="18"/>
        <v>0</v>
      </c>
      <c r="M132" s="36">
        <f t="shared" si="19"/>
        <v>0</v>
      </c>
      <c r="N132" s="36">
        <f t="shared" si="20"/>
        <v>0</v>
      </c>
      <c r="O132" s="36" t="e">
        <f t="shared" si="21"/>
        <v>#DIV/0!</v>
      </c>
    </row>
    <row r="133" spans="1:15" ht="61.5" customHeight="1">
      <c r="A133" s="10"/>
      <c r="B133" s="33" t="s">
        <v>110</v>
      </c>
      <c r="C133" s="33">
        <v>41034500</v>
      </c>
      <c r="D133" s="40">
        <v>5342000</v>
      </c>
      <c r="E133" s="40">
        <v>5342000</v>
      </c>
      <c r="F133" s="40">
        <v>5342000</v>
      </c>
      <c r="G133" s="36">
        <f t="shared" si="29"/>
        <v>100</v>
      </c>
      <c r="H133" s="62"/>
      <c r="I133" s="50">
        <f t="shared" si="16"/>
        <v>0</v>
      </c>
      <c r="J133" s="62"/>
      <c r="K133" s="36"/>
      <c r="L133" s="36">
        <f t="shared" si="18"/>
        <v>5342000</v>
      </c>
      <c r="M133" s="36">
        <f t="shared" si="19"/>
        <v>5342000</v>
      </c>
      <c r="N133" s="36">
        <f t="shared" si="20"/>
        <v>5342000</v>
      </c>
      <c r="O133" s="36">
        <f t="shared" si="21"/>
        <v>100</v>
      </c>
    </row>
    <row r="134" spans="1:15" ht="61.5" customHeight="1">
      <c r="A134" s="10"/>
      <c r="B134" s="31" t="s">
        <v>136</v>
      </c>
      <c r="C134" s="33">
        <v>41040000</v>
      </c>
      <c r="D134" s="40">
        <f>D135</f>
        <v>11042300</v>
      </c>
      <c r="E134" s="40">
        <f>E135</f>
        <v>11042300</v>
      </c>
      <c r="F134" s="40">
        <f>F135</f>
        <v>11042300</v>
      </c>
      <c r="G134" s="36">
        <f t="shared" si="29"/>
        <v>100</v>
      </c>
      <c r="H134" s="62"/>
      <c r="I134" s="50">
        <f t="shared" si="16"/>
        <v>0</v>
      </c>
      <c r="J134" s="62"/>
      <c r="K134" s="36"/>
      <c r="L134" s="36">
        <f t="shared" si="18"/>
        <v>11042300</v>
      </c>
      <c r="M134" s="36">
        <f t="shared" si="19"/>
        <v>11042300</v>
      </c>
      <c r="N134" s="36">
        <f t="shared" si="20"/>
        <v>11042300</v>
      </c>
      <c r="O134" s="36">
        <f t="shared" si="21"/>
        <v>100</v>
      </c>
    </row>
    <row r="135" spans="1:15" ht="95.25" customHeight="1">
      <c r="A135" s="10"/>
      <c r="B135" s="31" t="s">
        <v>137</v>
      </c>
      <c r="C135" s="33">
        <v>41040200</v>
      </c>
      <c r="D135" s="40">
        <v>11042300</v>
      </c>
      <c r="E135" s="40">
        <v>11042300</v>
      </c>
      <c r="F135" s="40">
        <v>11042300</v>
      </c>
      <c r="G135" s="36">
        <f t="shared" si="29"/>
        <v>100</v>
      </c>
      <c r="H135" s="62"/>
      <c r="I135" s="50">
        <f t="shared" si="16"/>
        <v>0</v>
      </c>
      <c r="J135" s="62"/>
      <c r="K135" s="36"/>
      <c r="L135" s="36">
        <f t="shared" si="18"/>
        <v>11042300</v>
      </c>
      <c r="M135" s="36">
        <f t="shared" si="19"/>
        <v>11042300</v>
      </c>
      <c r="N135" s="36">
        <f t="shared" si="20"/>
        <v>11042300</v>
      </c>
      <c r="O135" s="36">
        <f t="shared" si="21"/>
        <v>100</v>
      </c>
    </row>
    <row r="136" spans="1:15" ht="37.5">
      <c r="A136" s="10"/>
      <c r="B136" s="31" t="s">
        <v>132</v>
      </c>
      <c r="C136" s="33">
        <v>41050000</v>
      </c>
      <c r="D136" s="40">
        <f>D138+D139+D140+D141+D142+D137</f>
        <v>3103824.7</v>
      </c>
      <c r="E136" s="40">
        <f>E141+E140+E139+E138+E142+E137</f>
        <v>3103824.7</v>
      </c>
      <c r="F136" s="40">
        <f>F141+F138+F139+F140+F142+F137</f>
        <v>3068190.9400000004</v>
      </c>
      <c r="G136" s="36">
        <f aca="true" t="shared" si="30" ref="G136:G143">F136/E136*100</f>
        <v>98.85194031737682</v>
      </c>
      <c r="H136" s="62"/>
      <c r="I136" s="50">
        <f t="shared" si="16"/>
        <v>0</v>
      </c>
      <c r="J136" s="62"/>
      <c r="K136" s="36"/>
      <c r="L136" s="36">
        <f t="shared" si="18"/>
        <v>3103824.7</v>
      </c>
      <c r="M136" s="36">
        <f t="shared" si="19"/>
        <v>3103824.7</v>
      </c>
      <c r="N136" s="36">
        <f t="shared" si="20"/>
        <v>3068190.9400000004</v>
      </c>
      <c r="O136" s="36">
        <f t="shared" si="21"/>
        <v>98.85194031737682</v>
      </c>
    </row>
    <row r="137" spans="1:15" ht="112.5">
      <c r="A137" s="10"/>
      <c r="B137" s="33" t="s">
        <v>144</v>
      </c>
      <c r="C137" s="33">
        <v>41050900</v>
      </c>
      <c r="D137" s="40">
        <v>576529.51</v>
      </c>
      <c r="E137" s="40">
        <v>576529.51</v>
      </c>
      <c r="F137" s="40">
        <v>576529.51</v>
      </c>
      <c r="G137" s="36">
        <f t="shared" si="29"/>
        <v>100</v>
      </c>
      <c r="H137" s="62"/>
      <c r="I137" s="50">
        <f t="shared" si="16"/>
        <v>0</v>
      </c>
      <c r="J137" s="62"/>
      <c r="K137" s="36"/>
      <c r="L137" s="36">
        <f t="shared" si="18"/>
        <v>576529.51</v>
      </c>
      <c r="M137" s="36">
        <f t="shared" si="19"/>
        <v>576529.51</v>
      </c>
      <c r="N137" s="36">
        <f t="shared" si="20"/>
        <v>576529.51</v>
      </c>
      <c r="O137" s="36">
        <f t="shared" si="21"/>
        <v>100</v>
      </c>
    </row>
    <row r="138" spans="1:15" ht="56.25">
      <c r="A138" s="10"/>
      <c r="B138" s="31" t="s">
        <v>138</v>
      </c>
      <c r="C138" s="33">
        <v>41051100</v>
      </c>
      <c r="D138" s="40">
        <v>110788</v>
      </c>
      <c r="E138" s="40">
        <v>110788</v>
      </c>
      <c r="F138" s="40">
        <v>110788</v>
      </c>
      <c r="G138" s="36">
        <f t="shared" si="30"/>
        <v>100</v>
      </c>
      <c r="H138" s="62"/>
      <c r="I138" s="50">
        <f t="shared" si="16"/>
        <v>0</v>
      </c>
      <c r="J138" s="62"/>
      <c r="K138" s="36"/>
      <c r="L138" s="36">
        <f t="shared" si="18"/>
        <v>110788</v>
      </c>
      <c r="M138" s="36">
        <f t="shared" si="19"/>
        <v>110788</v>
      </c>
      <c r="N138" s="36">
        <f t="shared" si="20"/>
        <v>110788</v>
      </c>
      <c r="O138" s="36">
        <f t="shared" si="21"/>
        <v>100</v>
      </c>
    </row>
    <row r="139" spans="1:15" ht="75">
      <c r="A139" s="10"/>
      <c r="B139" s="31" t="s">
        <v>139</v>
      </c>
      <c r="C139" s="33">
        <v>41051200</v>
      </c>
      <c r="D139" s="40">
        <v>430428</v>
      </c>
      <c r="E139" s="40">
        <v>430428</v>
      </c>
      <c r="F139" s="40">
        <v>430374.02</v>
      </c>
      <c r="G139" s="36">
        <f t="shared" si="30"/>
        <v>99.98745899430335</v>
      </c>
      <c r="H139" s="62"/>
      <c r="I139" s="50">
        <f t="shared" si="16"/>
        <v>0</v>
      </c>
      <c r="J139" s="62"/>
      <c r="K139" s="36"/>
      <c r="L139" s="36">
        <f t="shared" si="18"/>
        <v>430428</v>
      </c>
      <c r="M139" s="36">
        <f t="shared" si="19"/>
        <v>430428</v>
      </c>
      <c r="N139" s="36">
        <f t="shared" si="20"/>
        <v>430374.02</v>
      </c>
      <c r="O139" s="36">
        <f t="shared" si="21"/>
        <v>99.98745899430335</v>
      </c>
    </row>
    <row r="140" spans="1:15" ht="75">
      <c r="A140" s="10"/>
      <c r="B140" s="31" t="s">
        <v>140</v>
      </c>
      <c r="C140" s="33">
        <v>41051400</v>
      </c>
      <c r="D140" s="40">
        <v>596751</v>
      </c>
      <c r="E140" s="40">
        <v>596751</v>
      </c>
      <c r="F140" s="40">
        <v>590805.23</v>
      </c>
      <c r="G140" s="36">
        <f t="shared" si="30"/>
        <v>99.00364306050598</v>
      </c>
      <c r="H140" s="62"/>
      <c r="I140" s="50">
        <f t="shared" si="16"/>
        <v>0</v>
      </c>
      <c r="J140" s="62"/>
      <c r="K140" s="36"/>
      <c r="L140" s="36">
        <f t="shared" si="18"/>
        <v>596751</v>
      </c>
      <c r="M140" s="36">
        <f t="shared" si="19"/>
        <v>596751</v>
      </c>
      <c r="N140" s="36">
        <f t="shared" si="20"/>
        <v>590805.23</v>
      </c>
      <c r="O140" s="36">
        <f t="shared" si="21"/>
        <v>99.00364306050598</v>
      </c>
    </row>
    <row r="141" spans="1:15" ht="18.75">
      <c r="A141" s="10"/>
      <c r="B141" s="31" t="s">
        <v>133</v>
      </c>
      <c r="C141" s="33">
        <v>41053900</v>
      </c>
      <c r="D141" s="40">
        <v>888328.19</v>
      </c>
      <c r="E141" s="40">
        <v>888328.19</v>
      </c>
      <c r="F141" s="40">
        <v>858694.18</v>
      </c>
      <c r="G141" s="36">
        <f t="shared" si="30"/>
        <v>96.66406961598281</v>
      </c>
      <c r="H141" s="62"/>
      <c r="I141" s="50">
        <f t="shared" si="16"/>
        <v>0</v>
      </c>
      <c r="J141" s="62"/>
      <c r="K141" s="36"/>
      <c r="L141" s="36">
        <f t="shared" si="18"/>
        <v>888328.19</v>
      </c>
      <c r="M141" s="36">
        <f t="shared" si="19"/>
        <v>888328.19</v>
      </c>
      <c r="N141" s="36">
        <f t="shared" si="20"/>
        <v>858694.18</v>
      </c>
      <c r="O141" s="36">
        <f t="shared" si="21"/>
        <v>96.66406961598281</v>
      </c>
    </row>
    <row r="142" spans="1:15" ht="93.75">
      <c r="A142" s="10"/>
      <c r="B142" s="31" t="s">
        <v>141</v>
      </c>
      <c r="C142" s="33">
        <v>41054100</v>
      </c>
      <c r="D142" s="40">
        <v>501000</v>
      </c>
      <c r="E142" s="40">
        <v>501000</v>
      </c>
      <c r="F142" s="40">
        <v>501000</v>
      </c>
      <c r="G142" s="36">
        <f t="shared" si="30"/>
        <v>100</v>
      </c>
      <c r="H142" s="62"/>
      <c r="I142" s="50">
        <f t="shared" si="16"/>
        <v>0</v>
      </c>
      <c r="J142" s="62"/>
      <c r="K142" s="36"/>
      <c r="L142" s="36">
        <f t="shared" si="18"/>
        <v>501000</v>
      </c>
      <c r="M142" s="36">
        <f t="shared" si="19"/>
        <v>501000</v>
      </c>
      <c r="N142" s="36">
        <f t="shared" si="20"/>
        <v>501000</v>
      </c>
      <c r="O142" s="36">
        <f t="shared" si="21"/>
        <v>100</v>
      </c>
    </row>
    <row r="143" spans="1:15" ht="22.5" customHeight="1">
      <c r="A143" s="11"/>
      <c r="B143" s="32" t="s">
        <v>13</v>
      </c>
      <c r="C143" s="59">
        <v>900104</v>
      </c>
      <c r="D143" s="36">
        <f>D14+D68+D115+D106</f>
        <v>178049389.7</v>
      </c>
      <c r="E143" s="36">
        <f>E14+E68+E115+E106</f>
        <v>178049389.7</v>
      </c>
      <c r="F143" s="36">
        <f>F14+F68+F115+F106</f>
        <v>176220682.1</v>
      </c>
      <c r="G143" s="36">
        <f t="shared" si="30"/>
        <v>98.97292116357083</v>
      </c>
      <c r="H143" s="36">
        <f>H14+H68+H115+H106</f>
        <v>4911061.34</v>
      </c>
      <c r="I143" s="36">
        <f>I14+I68+I115+I106</f>
        <v>4911061.34</v>
      </c>
      <c r="J143" s="36">
        <f>J14+J68+J115+J106</f>
        <v>5076690.7</v>
      </c>
      <c r="K143" s="36">
        <f>(J143/I143)*100</f>
        <v>103.37257770842668</v>
      </c>
      <c r="L143" s="36">
        <f t="shared" si="18"/>
        <v>182960451.04</v>
      </c>
      <c r="M143" s="36">
        <f t="shared" si="19"/>
        <v>182960451.04</v>
      </c>
      <c r="N143" s="36">
        <f t="shared" si="20"/>
        <v>181297372.79999998</v>
      </c>
      <c r="O143" s="36">
        <f t="shared" si="21"/>
        <v>99.09101763220052</v>
      </c>
    </row>
    <row r="144" spans="1:15" ht="18.75">
      <c r="A144" s="15"/>
      <c r="B144" s="16"/>
      <c r="C144" s="21"/>
      <c r="D144" s="68"/>
      <c r="E144" s="68"/>
      <c r="F144" s="68"/>
      <c r="G144" s="22">
        <v>0</v>
      </c>
      <c r="H144" s="22"/>
      <c r="I144" s="22"/>
      <c r="J144" s="22"/>
      <c r="K144" s="22"/>
      <c r="L144" s="22"/>
      <c r="M144" s="22"/>
      <c r="N144" s="22"/>
      <c r="O144" s="22"/>
    </row>
    <row r="147" spans="2:15" ht="18.75">
      <c r="B147" s="18"/>
      <c r="G147" s="17"/>
      <c r="L147" s="71">
        <f>D143+H143</f>
        <v>182960451.04</v>
      </c>
      <c r="M147" s="71">
        <f>E143+I143</f>
        <v>182960451.04</v>
      </c>
      <c r="N147" s="71">
        <f>F143+J143</f>
        <v>181297372.79999998</v>
      </c>
      <c r="O147" s="71">
        <f>N147/M147*100</f>
        <v>99.09101763220052</v>
      </c>
    </row>
    <row r="148" spans="2:6" ht="18.75">
      <c r="B148" s="18"/>
      <c r="F148" s="69"/>
    </row>
    <row r="149" spans="2:6" ht="18.75">
      <c r="B149" s="18"/>
      <c r="C149" s="29"/>
      <c r="D149" s="70"/>
      <c r="F149" s="69"/>
    </row>
  </sheetData>
  <sheetProtection/>
  <mergeCells count="26">
    <mergeCell ref="M1:O3"/>
    <mergeCell ref="L8:O8"/>
    <mergeCell ref="L9:M9"/>
    <mergeCell ref="K9:K11"/>
    <mergeCell ref="L10:L11"/>
    <mergeCell ref="M10:M11"/>
    <mergeCell ref="O9:O11"/>
    <mergeCell ref="N9:N11"/>
    <mergeCell ref="L4:O4"/>
    <mergeCell ref="A4:K4"/>
    <mergeCell ref="D8:G8"/>
    <mergeCell ref="H8:K8"/>
    <mergeCell ref="A6:O6"/>
    <mergeCell ref="M7:O7"/>
    <mergeCell ref="A8:A11"/>
    <mergeCell ref="G9:G11"/>
    <mergeCell ref="B8:B11"/>
    <mergeCell ref="C8:C11"/>
    <mergeCell ref="J9:J11"/>
    <mergeCell ref="D9:E9"/>
    <mergeCell ref="D10:D11"/>
    <mergeCell ref="E10:E11"/>
    <mergeCell ref="H9:I9"/>
    <mergeCell ref="H10:H11"/>
    <mergeCell ref="I10:I11"/>
    <mergeCell ref="F9:F11"/>
  </mergeCells>
  <printOptions horizontalCentered="1"/>
  <pageMargins left="0" right="0" top="0.5905511811023623" bottom="0" header="0.1968503937007874" footer="0"/>
  <pageSetup blackAndWhite="1" fitToHeight="0" fitToWidth="1" horizontalDpi="600" verticalDpi="600" orientation="landscape" paperSize="9" scale="50" r:id="rId1"/>
  <headerFooter alignWithMargins="0">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провідний спеціаліст</Manager>
  <Company>ГУДКУ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Місячний звіт місцевих бюджетів</dc:title>
  <dc:subject/>
  <dc:creator>Шита Лілія Григорівна</dc:creator>
  <cp:keywords/>
  <dc:description/>
  <cp:lastModifiedBy>Пользователь</cp:lastModifiedBy>
  <cp:lastPrinted>2018-10-05T08:01:55Z</cp:lastPrinted>
  <dcterms:created xsi:type="dcterms:W3CDTF">1998-01-10T08:04:34Z</dcterms:created>
  <dcterms:modified xsi:type="dcterms:W3CDTF">2019-02-11T07:41:40Z</dcterms:modified>
  <cp:category/>
  <cp:version/>
  <cp:contentType/>
  <cp:contentStatus/>
</cp:coreProperties>
</file>