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30 липня 2020 року\рішення\"/>
    </mc:Choice>
  </mc:AlternateContent>
  <xr:revisionPtr revIDLastSave="0" documentId="10_ncr:8100000_{50AC1EDF-1E20-4366-9E9A-D46D8131CCB7}" xr6:coauthVersionLast="34" xr6:coauthVersionMax="34" xr10:uidLastSave="{00000000-0000-0000-0000-000000000000}"/>
  <bookViews>
    <workbookView xWindow="0" yWindow="0" windowWidth="16392" windowHeight="5556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J102" i="1"/>
  <c r="I100" i="1"/>
  <c r="I101" i="1"/>
  <c r="H100" i="1"/>
  <c r="G100" i="1"/>
  <c r="J97" i="1"/>
  <c r="J98" i="1"/>
  <c r="I91" i="1"/>
  <c r="H91" i="1"/>
  <c r="G91" i="1"/>
  <c r="I97" i="1"/>
  <c r="E90" i="1"/>
  <c r="F90" i="1"/>
  <c r="D90" i="1"/>
  <c r="D94" i="1"/>
  <c r="E99" i="1"/>
  <c r="F99" i="1"/>
  <c r="D99" i="1"/>
  <c r="C94" i="1" l="1"/>
  <c r="C79" i="1"/>
  <c r="D75" i="1"/>
  <c r="E75" i="1"/>
  <c r="F75" i="1"/>
  <c r="C75" i="1"/>
  <c r="C57" i="1" l="1"/>
  <c r="E57" i="1"/>
  <c r="F57" i="1"/>
  <c r="G61" i="1"/>
  <c r="H61" i="1"/>
  <c r="G59" i="1"/>
  <c r="H59" i="1"/>
  <c r="D12" i="1"/>
  <c r="D57" i="1"/>
  <c r="G73" i="1" l="1"/>
  <c r="G72" i="1"/>
  <c r="F71" i="1"/>
  <c r="G71" i="1" s="1"/>
  <c r="G69" i="1"/>
  <c r="G68" i="1"/>
  <c r="F67" i="1"/>
  <c r="G67" i="1" s="1"/>
  <c r="G75" i="1"/>
  <c r="G110" i="1"/>
  <c r="G111" i="1"/>
  <c r="G114" i="1"/>
  <c r="G115" i="1"/>
  <c r="F109" i="1"/>
  <c r="F108" i="1" s="1"/>
  <c r="G108" i="1" s="1"/>
  <c r="F113" i="1"/>
  <c r="F112" i="1" s="1"/>
  <c r="G112" i="1" s="1"/>
  <c r="H75" i="1" l="1"/>
  <c r="J75" i="1"/>
  <c r="G113" i="1"/>
  <c r="G109" i="1"/>
  <c r="F66" i="1"/>
  <c r="G66" i="1" s="1"/>
  <c r="F70" i="1"/>
  <c r="G70" i="1" s="1"/>
  <c r="I75" i="1"/>
  <c r="I105" i="1" l="1"/>
  <c r="I106" i="1"/>
  <c r="H105" i="1"/>
  <c r="H106" i="1"/>
  <c r="G105" i="1"/>
  <c r="G106" i="1"/>
  <c r="I64" i="1"/>
  <c r="G64" i="1"/>
  <c r="J76" i="1"/>
  <c r="J80" i="1"/>
  <c r="J81" i="1"/>
  <c r="J82" i="1"/>
  <c r="J84" i="1"/>
  <c r="J85" i="1"/>
  <c r="J87" i="1"/>
  <c r="J88" i="1"/>
  <c r="J89" i="1"/>
  <c r="J92" i="1"/>
  <c r="I76" i="1"/>
  <c r="I77" i="1"/>
  <c r="I80" i="1"/>
  <c r="I81" i="1"/>
  <c r="I82" i="1"/>
  <c r="I84" i="1"/>
  <c r="I85" i="1"/>
  <c r="I87" i="1"/>
  <c r="I88" i="1"/>
  <c r="I89" i="1"/>
  <c r="I92" i="1"/>
  <c r="I93" i="1"/>
  <c r="I95" i="1"/>
  <c r="I96" i="1"/>
  <c r="I98" i="1"/>
  <c r="I102" i="1"/>
  <c r="H77" i="1"/>
  <c r="H80" i="1"/>
  <c r="H81" i="1"/>
  <c r="H82" i="1"/>
  <c r="H84" i="1"/>
  <c r="H85" i="1"/>
  <c r="H87" i="1"/>
  <c r="H88" i="1"/>
  <c r="H89" i="1"/>
  <c r="H92" i="1"/>
  <c r="H93" i="1"/>
  <c r="H95" i="1"/>
  <c r="H96" i="1"/>
  <c r="H98" i="1"/>
  <c r="H101" i="1"/>
  <c r="H102" i="1"/>
  <c r="G76" i="1"/>
  <c r="G77" i="1"/>
  <c r="G80" i="1"/>
  <c r="G81" i="1"/>
  <c r="G82" i="1"/>
  <c r="G84" i="1"/>
  <c r="G85" i="1"/>
  <c r="G87" i="1"/>
  <c r="G88" i="1"/>
  <c r="G89" i="1"/>
  <c r="G92" i="1"/>
  <c r="G93" i="1"/>
  <c r="G95" i="1"/>
  <c r="G96" i="1"/>
  <c r="G98" i="1"/>
  <c r="G101" i="1"/>
  <c r="G102" i="1"/>
  <c r="C99" i="1"/>
  <c r="C103" i="1" s="1"/>
  <c r="E94" i="1"/>
  <c r="E103" i="1" s="1"/>
  <c r="F94" i="1"/>
  <c r="C90" i="1"/>
  <c r="D86" i="1"/>
  <c r="E86" i="1"/>
  <c r="F86" i="1"/>
  <c r="C86" i="1"/>
  <c r="D83" i="1"/>
  <c r="E83" i="1"/>
  <c r="F83" i="1"/>
  <c r="C83" i="1"/>
  <c r="D79" i="1"/>
  <c r="E79" i="1"/>
  <c r="F79" i="1"/>
  <c r="J48" i="1"/>
  <c r="I48" i="1"/>
  <c r="J13" i="1"/>
  <c r="J14" i="1"/>
  <c r="J15" i="1"/>
  <c r="J17" i="1"/>
  <c r="J18" i="1"/>
  <c r="J19" i="1"/>
  <c r="J20" i="1"/>
  <c r="J21" i="1"/>
  <c r="J22" i="1"/>
  <c r="J23" i="1"/>
  <c r="J24" i="1"/>
  <c r="J26" i="1"/>
  <c r="J27" i="1"/>
  <c r="J28" i="1"/>
  <c r="J30" i="1"/>
  <c r="J31" i="1"/>
  <c r="J32" i="1"/>
  <c r="J33" i="1"/>
  <c r="J34" i="1"/>
  <c r="J36" i="1"/>
  <c r="J37" i="1"/>
  <c r="J38" i="1"/>
  <c r="J41" i="1"/>
  <c r="J42" i="1"/>
  <c r="J44" i="1"/>
  <c r="J49" i="1"/>
  <c r="J50" i="1"/>
  <c r="J52" i="1"/>
  <c r="J55" i="1"/>
  <c r="J58" i="1"/>
  <c r="J60" i="1"/>
  <c r="I13" i="1"/>
  <c r="I14" i="1"/>
  <c r="I15" i="1"/>
  <c r="I17" i="1"/>
  <c r="I18" i="1"/>
  <c r="I19" i="1"/>
  <c r="I20" i="1"/>
  <c r="I21" i="1"/>
  <c r="I22" i="1"/>
  <c r="I23" i="1"/>
  <c r="I24" i="1"/>
  <c r="I26" i="1"/>
  <c r="I27" i="1"/>
  <c r="I28" i="1"/>
  <c r="I30" i="1"/>
  <c r="I31" i="1"/>
  <c r="I32" i="1"/>
  <c r="I33" i="1"/>
  <c r="I34" i="1"/>
  <c r="I36" i="1"/>
  <c r="I37" i="1"/>
  <c r="I38" i="1"/>
  <c r="I40" i="1"/>
  <c r="I41" i="1"/>
  <c r="I42" i="1"/>
  <c r="I43" i="1"/>
  <c r="I44" i="1"/>
  <c r="I45" i="1"/>
  <c r="I47" i="1"/>
  <c r="I49" i="1"/>
  <c r="I50" i="1"/>
  <c r="I51" i="1"/>
  <c r="I52" i="1"/>
  <c r="I54" i="1"/>
  <c r="I55" i="1"/>
  <c r="I56" i="1"/>
  <c r="I58" i="1"/>
  <c r="I60" i="1"/>
  <c r="H13" i="1"/>
  <c r="H14" i="1"/>
  <c r="H15" i="1"/>
  <c r="H17" i="1"/>
  <c r="H18" i="1"/>
  <c r="H19" i="1"/>
  <c r="H20" i="1"/>
  <c r="H21" i="1"/>
  <c r="H22" i="1"/>
  <c r="H23" i="1"/>
  <c r="H24" i="1"/>
  <c r="H26" i="1"/>
  <c r="H27" i="1"/>
  <c r="H28" i="1"/>
  <c r="H30" i="1"/>
  <c r="H31" i="1"/>
  <c r="H32" i="1"/>
  <c r="H33" i="1"/>
  <c r="H34" i="1"/>
  <c r="H36" i="1"/>
  <c r="H37" i="1"/>
  <c r="H38" i="1"/>
  <c r="H40" i="1"/>
  <c r="H41" i="1"/>
  <c r="H42" i="1"/>
  <c r="H43" i="1"/>
  <c r="H44" i="1"/>
  <c r="H45" i="1"/>
  <c r="H47" i="1"/>
  <c r="H49" i="1"/>
  <c r="H50" i="1"/>
  <c r="H51" i="1"/>
  <c r="H52" i="1"/>
  <c r="H54" i="1"/>
  <c r="H55" i="1"/>
  <c r="H58" i="1"/>
  <c r="H60" i="1"/>
  <c r="G13" i="1"/>
  <c r="G14" i="1"/>
  <c r="G15" i="1"/>
  <c r="G17" i="1"/>
  <c r="G18" i="1"/>
  <c r="G19" i="1"/>
  <c r="G20" i="1"/>
  <c r="G21" i="1"/>
  <c r="G22" i="1"/>
  <c r="G23" i="1"/>
  <c r="G24" i="1"/>
  <c r="G26" i="1"/>
  <c r="G27" i="1"/>
  <c r="G28" i="1"/>
  <c r="G30" i="1"/>
  <c r="G31" i="1"/>
  <c r="G32" i="1"/>
  <c r="G33" i="1"/>
  <c r="G34" i="1"/>
  <c r="G36" i="1"/>
  <c r="G37" i="1"/>
  <c r="G38" i="1"/>
  <c r="G40" i="1"/>
  <c r="G41" i="1"/>
  <c r="G42" i="1"/>
  <c r="G43" i="1"/>
  <c r="G44" i="1"/>
  <c r="G45" i="1"/>
  <c r="G47" i="1"/>
  <c r="G49" i="1"/>
  <c r="G50" i="1"/>
  <c r="G51" i="1"/>
  <c r="G52" i="1"/>
  <c r="G54" i="1"/>
  <c r="G55" i="1"/>
  <c r="G56" i="1"/>
  <c r="G58" i="1"/>
  <c r="G60" i="1"/>
  <c r="D53" i="1"/>
  <c r="E53" i="1"/>
  <c r="F53" i="1"/>
  <c r="C53" i="1"/>
  <c r="D46" i="1"/>
  <c r="E46" i="1"/>
  <c r="F46" i="1"/>
  <c r="C46" i="1"/>
  <c r="D39" i="1"/>
  <c r="E39" i="1"/>
  <c r="F39" i="1"/>
  <c r="C39" i="1"/>
  <c r="D35" i="1"/>
  <c r="E35" i="1"/>
  <c r="F35" i="1"/>
  <c r="C35" i="1"/>
  <c r="D29" i="1"/>
  <c r="E29" i="1"/>
  <c r="F29" i="1"/>
  <c r="C29" i="1"/>
  <c r="D25" i="1"/>
  <c r="E25" i="1"/>
  <c r="F25" i="1"/>
  <c r="C25" i="1"/>
  <c r="D16" i="1"/>
  <c r="E16" i="1"/>
  <c r="F16" i="1"/>
  <c r="C16" i="1"/>
  <c r="E12" i="1"/>
  <c r="F12" i="1"/>
  <c r="C12" i="1"/>
  <c r="D103" i="1" l="1"/>
  <c r="E62" i="1"/>
  <c r="G57" i="1"/>
  <c r="D62" i="1"/>
  <c r="J12" i="1"/>
  <c r="I16" i="1"/>
  <c r="J25" i="1"/>
  <c r="J29" i="1"/>
  <c r="J35" i="1"/>
  <c r="J39" i="1"/>
  <c r="H46" i="1"/>
  <c r="H53" i="1"/>
  <c r="G53" i="1"/>
  <c r="G46" i="1"/>
  <c r="G16" i="1"/>
  <c r="F62" i="1"/>
  <c r="J16" i="1"/>
  <c r="I25" i="1"/>
  <c r="H25" i="1"/>
  <c r="I29" i="1"/>
  <c r="H29" i="1"/>
  <c r="I35" i="1"/>
  <c r="H35" i="1"/>
  <c r="I39" i="1"/>
  <c r="H39" i="1"/>
  <c r="I46" i="1"/>
  <c r="J53" i="1"/>
  <c r="J57" i="1"/>
  <c r="H57" i="1"/>
  <c r="G12" i="1"/>
  <c r="J79" i="1"/>
  <c r="J83" i="1"/>
  <c r="J86" i="1"/>
  <c r="J90" i="1"/>
  <c r="J94" i="1"/>
  <c r="I99" i="1"/>
  <c r="H12" i="1"/>
  <c r="I57" i="1"/>
  <c r="I53" i="1"/>
  <c r="G99" i="1"/>
  <c r="G94" i="1"/>
  <c r="G83" i="1"/>
  <c r="G79" i="1"/>
  <c r="H99" i="1"/>
  <c r="H94" i="1"/>
  <c r="H83" i="1"/>
  <c r="H79" i="1"/>
  <c r="I94" i="1"/>
  <c r="I83" i="1"/>
  <c r="I79" i="1"/>
  <c r="F103" i="1"/>
  <c r="J103" i="1" s="1"/>
  <c r="G39" i="1"/>
  <c r="G35" i="1"/>
  <c r="G29" i="1"/>
  <c r="G25" i="1"/>
  <c r="H16" i="1"/>
  <c r="I12" i="1"/>
  <c r="G90" i="1"/>
  <c r="G86" i="1"/>
  <c r="H90" i="1"/>
  <c r="H86" i="1"/>
  <c r="I90" i="1"/>
  <c r="I86" i="1"/>
  <c r="J46" i="1"/>
  <c r="C62" i="1"/>
  <c r="H62" i="1" l="1"/>
  <c r="G62" i="1"/>
  <c r="I62" i="1"/>
  <c r="J62" i="1"/>
  <c r="H103" i="1"/>
  <c r="I103" i="1"/>
  <c r="G103" i="1"/>
</calcChain>
</file>

<file path=xl/sharedStrings.xml><?xml version="1.0" encoding="utf-8"?>
<sst xmlns="http://schemas.openxmlformats.org/spreadsheetml/2006/main" count="185" uniqueCount="135">
  <si>
    <t>Загальний фонд</t>
  </si>
  <si>
    <t>грн.</t>
  </si>
  <si>
    <t>Код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</si>
  <si>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</si>
  <si>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</si>
  <si>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</si>
  <si>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</si>
  <si>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</si>
  <si>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</si>
  <si>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</si>
  <si>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</si>
  <si>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</si>
  <si>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</si>
  <si>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</si>
  <si>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</si>
  <si>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</si>
  <si>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</si>
  <si>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</si>
  <si>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</si>
  <si>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</si>
  <si>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</si>
  <si>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</si>
  <si>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</si>
  <si>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</si>
  <si>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</si>
  <si>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</si>
  <si>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</si>
  <si>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</si>
  <si>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</si>
  <si>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</si>
  <si>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</si>
  <si>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</si>
  <si>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</si>
  <si>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</si>
  <si>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</si>
  <si>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</si>
  <si>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</si>
  <si>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</si>
  <si>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</si>
  <si>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</si>
  <si>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</si>
  <si>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</si>
  <si>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</si>
  <si>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</si>
  <si>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</si>
  <si>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</si>
  <si>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</si>
  <si>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</si>
  <si>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</si>
  <si>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</si>
  <si>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</si>
  <si>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</si>
  <si>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</si>
  <si>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</si>
  <si>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</si>
  <si>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</si>
  <si>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</si>
  <si>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</si>
  <si>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</si>
  <si>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</si>
  <si>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</si>
  <si>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</si>
  <si>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</si>
  <si>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</si>
  <si>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</si>
  <si>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</si>
  <si>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</si>
  <si>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</si>
  <si>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</si>
  <si>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</si>
  <si>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</si>
  <si>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</si>
  <si>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</si>
  <si>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</si>
  <si>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Резервний фонд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</si>
  <si>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</si>
  <si>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</si>
  <si>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</si>
  <si>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</si>
  <si>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</si>
  <si>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Бюджет на 2020 рік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</si>
  <si>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</si>
  <si>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</si>
  <si>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</si>
  <si>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</si>
  <si>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</si>
  <si>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</si>
  <si>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</si>
  <si>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</si>
  <si>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</si>
  <si>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</si>
  <si>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</si>
  <si>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</si>
  <si>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</si>
  <si>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</si>
  <si>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</si>
  <si>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</si>
  <si>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</si>
  <si>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</si>
  <si>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</si>
  <si>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</si>
  <si>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</si>
  <si>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</si>
  <si>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</si>
  <si>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</si>
  <si>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</si>
  <si>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</si>
  <si>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</si>
  <si>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</si>
  <si>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</si>
  <si>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</si>
  <si>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</si>
  <si>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</si>
  <si>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</si>
  <si>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</si>
  <si>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</si>
  <si>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</si>
  <si>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</si>
  <si>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</si>
  <si>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</si>
  <si>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</si>
  <si>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</si>
  <si>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</si>
  <si>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</si>
  <si>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</si>
  <si>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Забезпечення діяльності водопровідно-каналізаційного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</si>
  <si>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</si>
  <si>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Звіт про виконання бюджету Менської ОТГ за 1 півріччя 2020 року</t>
  </si>
  <si>
    <t>Виконано за 1 півріччя 2019 року</t>
  </si>
  <si>
    <t>Бюджет на 1 півріччя 2020 року з урахуванням змін</t>
  </si>
  <si>
    <t>Виконано за 1 півріччя 2020 року</t>
  </si>
  <si>
    <t>До звітних даних за 1 півріччя 2019 року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</si>
  <si>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</si>
  <si>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</si>
  <si>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r>
      <rPr>
        <sz val="10"/>
        <color theme="1"/>
        <rFont val="Times New Roman"/>
        <family val="1"/>
        <charset val="204"/>
      </rPr>
      <t>Додаток № 2 до  рішення виконавчого комітету Менської міської ради від 30.07.2020 року №122
"Про виконання бюджету Менської міської об’єднаної територіальної громади за 1 півріччя 2020 року"</t>
    </r>
    <r>
      <rPr>
        <sz val="10"/>
        <color theme="1"/>
        <rFont val="Calibri"/>
        <family val="2"/>
        <charset val="204"/>
        <scheme val="minor"/>
      </rPr>
      <t xml:space="preserve">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</si>
</sst>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1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0" fillId="0" borderId="4" xfId="0" applyNumberFormat="1" applyBorder="1" applyAlignment="1">
      <alignment vertical="center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0" fillId="0" borderId="2" xfId="0" applyNumberFormat="1" applyBorder="1"/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0" borderId="4" xfId="0" applyNumberFormat="1" applyBorder="1"/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1" xfId="0" quotePrefix="1" applyFont="1" applyFill="1" applyBorder="1" applyAlignment="1">
      <alignment vertical="center" wrapText="1"/>
    </xf>
    <xf numFmtId="0" fontId="1" fillId="7" borderId="12" xfId="0" quotePrefix="1" applyFont="1" applyFill="1" applyBorder="1" applyAlignment="1">
      <alignment vertical="center" wrapText="1"/>
    </xf>
    <xf numFmtId="164" fontId="1" fillId="5" borderId="15" xfId="0" applyNumberFormat="1" applyFont="1" applyFill="1" applyBorder="1" applyAlignment="1">
      <alignment vertical="center" wrapText="1"/>
    </xf>
    <xf numFmtId="165" fontId="1" fillId="5" borderId="15" xfId="0" applyNumberFormat="1" applyFont="1" applyFill="1" applyBorder="1" applyAlignment="1">
      <alignment horizontal="right" vertical="center" wrapText="1"/>
    </xf>
    <xf numFmtId="2" fontId="1" fillId="5" borderId="15" xfId="0" applyNumberFormat="1" applyFont="1" applyFill="1" applyBorder="1" applyAlignment="1">
      <alignment horizontal="right" vertical="center" wrapText="1"/>
    </xf>
    <xf numFmtId="165" fontId="1" fillId="5" borderId="16" xfId="0" applyNumberFormat="1" applyFont="1" applyFill="1" applyBorder="1" applyAlignment="1">
      <alignment horizontal="right" vertical="center" wrapText="1"/>
    </xf>
    <xf numFmtId="0" fontId="1" fillId="5" borderId="17" xfId="0" quotePrefix="1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2" fontId="0" fillId="0" borderId="3" xfId="0" applyNumberFormat="1" applyBorder="1"/>
    <xf numFmtId="165" fontId="1" fillId="5" borderId="3" xfId="0" applyNumberFormat="1" applyFont="1" applyFill="1" applyBorder="1" applyAlignment="1">
      <alignment horizontal="right" vertical="center" wrapText="1"/>
    </xf>
    <xf numFmtId="2" fontId="1" fillId="5" borderId="3" xfId="0" applyNumberFormat="1" applyFont="1" applyFill="1" applyBorder="1" applyAlignment="1">
      <alignment horizontal="right" vertical="center" wrapText="1"/>
    </xf>
    <xf numFmtId="165" fontId="1" fillId="5" borderId="19" xfId="0" applyNumberFormat="1" applyFont="1" applyFill="1" applyBorder="1" applyAlignment="1">
      <alignment horizontal="right" vertical="center" wrapText="1"/>
    </xf>
    <xf numFmtId="49" fontId="0" fillId="0" borderId="1" xfId="0" quotePrefix="1" applyNumberFormat="1" applyBorder="1" applyAlignment="1">
      <alignment vertical="center" wrapText="1"/>
    </xf>
    <xf numFmtId="2" fontId="0" fillId="5" borderId="3" xfId="0" applyNumberFormat="1" applyFont="1" applyFill="1" applyBorder="1"/>
    <xf numFmtId="0" fontId="0" fillId="5" borderId="18" xfId="0" quotePrefix="1" applyFont="1" applyFill="1" applyBorder="1" applyAlignment="1">
      <alignment horizontal="left" vertical="center" wrapText="1"/>
    </xf>
    <xf numFmtId="165" fontId="0" fillId="5" borderId="9" xfId="0" applyNumberFormat="1" applyFont="1" applyFill="1" applyBorder="1" applyAlignment="1">
      <alignment horizontal="righ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0" xfId="0" applyFont="1" applyFill="1"/>
    <xf numFmtId="2" fontId="0" fillId="0" borderId="0" xfId="0" applyNumberFormat="1"/>
    <xf numFmtId="165" fontId="0" fillId="0" borderId="20" xfId="0" applyNumberFormat="1" applyFont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vertical="center" wrapText="1"/>
    </xf>
    <xf numFmtId="164" fontId="7" fillId="5" borderId="6" xfId="0" applyNumberFormat="1" applyFont="1" applyFill="1" applyBorder="1" applyAlignment="1">
      <alignment vertical="center" wrapText="1"/>
    </xf>
    <xf numFmtId="2" fontId="7" fillId="0" borderId="4" xfId="0" applyNumberFormat="1" applyFont="1" applyBorder="1"/>
    <xf numFmtId="2" fontId="7" fillId="0" borderId="1" xfId="0" applyNumberFormat="1" applyFont="1" applyBorder="1"/>
    <xf numFmtId="2" fontId="8" fillId="0" borderId="1" xfId="0" applyNumberFormat="1" applyFont="1" applyBorder="1"/>
    <xf numFmtId="164" fontId="8" fillId="0" borderId="4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2" fontId="8" fillId="2" borderId="6" xfId="0" applyNumberFormat="1" applyFont="1" applyFill="1" applyBorder="1"/>
    <xf numFmtId="2" fontId="8" fillId="5" borderId="3" xfId="0" applyNumberFormat="1" applyFont="1" applyFill="1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2"/>
  <sheetViews>
    <sheetView tabSelected="1" view="pageLayout" zoomScaleNormal="100" workbookViewId="0">
      <selection activeCell="C2" sqref="C2"/>
    </sheetView>
  </sheetViews>
  <sheetFormatPr defaultRowHeight="13.8" x14ac:dyDescent="0.3"/>
  <cols>
    <col min="1" max="1" width="7.33203125" customWidth="1"/>
    <col min="2" max="2" width="50.6640625" customWidth="1"/>
    <col min="3" max="4" width="15.6640625" customWidth="1"/>
    <col min="5" max="5" width="16.88671875" customWidth="1"/>
    <col min="6" max="6" width="15.6640625" customWidth="1"/>
    <col min="7" max="8" width="13.44140625" customWidth="1"/>
    <col min="9" max="9" width="15.6640625" customWidth="1"/>
    <col min="10" max="10" width="13" customWidth="1"/>
  </cols>
  <sheetData>
    <row r="1" spans="1:11" ht="27.6" customHeight="1" x14ac:dyDescent="0.3">
      <c r="G1" s="147" t="s">
        <v>134</v>
      </c>
      <c r="H1" s="137"/>
      <c r="I1" s="137"/>
      <c r="J1" s="137"/>
    </row>
    <row r="2" spans="1:11" x14ac:dyDescent="0.3">
      <c r="G2" s="137"/>
      <c r="H2" s="137"/>
      <c r="I2" s="137"/>
      <c r="J2" s="137"/>
    </row>
    <row r="3" spans="1:11" x14ac:dyDescent="0.3">
      <c r="G3" s="137"/>
      <c r="H3" s="137"/>
      <c r="I3" s="137"/>
      <c r="J3" s="137"/>
    </row>
    <row r="4" spans="1:11" ht="13.2" customHeight="1" x14ac:dyDescent="0.3">
      <c r="G4" s="137"/>
      <c r="H4" s="137"/>
      <c r="I4" s="137"/>
      <c r="J4" s="137"/>
    </row>
    <row r="5" spans="1:11" ht="22.8" x14ac:dyDescent="0.4">
      <c r="A5" s="138" t="s">
        <v>127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8" x14ac:dyDescent="0.35">
      <c r="A6" s="146" t="s">
        <v>102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4.4" thickBot="1" x14ac:dyDescent="0.35">
      <c r="J7" s="1" t="s">
        <v>1</v>
      </c>
    </row>
    <row r="8" spans="1:11" ht="30" customHeight="1" x14ac:dyDescent="0.3">
      <c r="A8" s="143" t="s">
        <v>2</v>
      </c>
      <c r="B8" s="141" t="s">
        <v>100</v>
      </c>
      <c r="C8" s="139" t="s">
        <v>128</v>
      </c>
      <c r="D8" s="139" t="s">
        <v>80</v>
      </c>
      <c r="E8" s="139" t="s">
        <v>129</v>
      </c>
      <c r="F8" s="139" t="s">
        <v>130</v>
      </c>
      <c r="G8" s="139" t="s">
        <v>81</v>
      </c>
      <c r="H8" s="139"/>
      <c r="I8" s="139" t="s">
        <v>131</v>
      </c>
      <c r="J8" s="145"/>
    </row>
    <row r="9" spans="1:11" s="2" customFormat="1" ht="43.5" customHeight="1" thickBot="1" x14ac:dyDescent="0.35">
      <c r="A9" s="144"/>
      <c r="B9" s="142"/>
      <c r="C9" s="140"/>
      <c r="D9" s="140"/>
      <c r="E9" s="140"/>
      <c r="F9" s="140"/>
      <c r="G9" s="77" t="s">
        <v>82</v>
      </c>
      <c r="H9" s="77" t="s">
        <v>83</v>
      </c>
      <c r="I9" s="77" t="s">
        <v>84</v>
      </c>
      <c r="J9" s="78" t="s">
        <v>85</v>
      </c>
    </row>
    <row r="10" spans="1:11" s="2" customFormat="1" ht="15.75" customHeight="1" thickBot="1" x14ac:dyDescent="0.35">
      <c r="A10" s="79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 t="s">
        <v>86</v>
      </c>
      <c r="H10" s="80" t="s">
        <v>87</v>
      </c>
      <c r="I10" s="80" t="s">
        <v>88</v>
      </c>
      <c r="J10" s="81" t="s">
        <v>89</v>
      </c>
    </row>
    <row r="11" spans="1:11" s="2" customFormat="1" ht="24" customHeight="1" thickBot="1" x14ac:dyDescent="0.35">
      <c r="A11" s="20"/>
      <c r="B11" s="20" t="s">
        <v>0</v>
      </c>
      <c r="C11" s="20"/>
      <c r="D11" s="20"/>
      <c r="E11" s="20"/>
      <c r="F11" s="20"/>
      <c r="G11" s="20"/>
      <c r="H11" s="20"/>
      <c r="I11" s="20"/>
      <c r="J11" s="20"/>
    </row>
    <row r="12" spans="1:11" s="2" customFormat="1" ht="15.75" customHeight="1" thickBot="1" x14ac:dyDescent="0.35">
      <c r="A12" s="21" t="s">
        <v>90</v>
      </c>
      <c r="B12" s="22" t="s">
        <v>91</v>
      </c>
      <c r="C12" s="23">
        <f>C13+C14+C15</f>
        <v>7809121.1499999994</v>
      </c>
      <c r="D12" s="23">
        <f>D13+D14+D15</f>
        <v>17831500</v>
      </c>
      <c r="E12" s="23">
        <f t="shared" ref="E12:F12" si="0">E13+E14+E15</f>
        <v>11108770</v>
      </c>
      <c r="F12" s="23">
        <f t="shared" si="0"/>
        <v>8208824.8700000001</v>
      </c>
      <c r="G12" s="24">
        <f>F12/D12*100</f>
        <v>46.035526287749207</v>
      </c>
      <c r="H12" s="24">
        <f>F12/E12*100</f>
        <v>73.894993505131538</v>
      </c>
      <c r="I12" s="25">
        <f>F12-C12</f>
        <v>399703.72000000067</v>
      </c>
      <c r="J12" s="26">
        <f>F12/C12*100</f>
        <v>105.11842129635805</v>
      </c>
    </row>
    <row r="13" spans="1:11" ht="55.2" x14ac:dyDescent="0.3">
      <c r="A13" s="14" t="s">
        <v>3</v>
      </c>
      <c r="B13" s="15" t="s">
        <v>4</v>
      </c>
      <c r="C13" s="16">
        <v>6586174.2199999997</v>
      </c>
      <c r="D13" s="16">
        <v>14248200</v>
      </c>
      <c r="E13" s="16">
        <v>8574670</v>
      </c>
      <c r="F13" s="16">
        <v>7003711.1399999997</v>
      </c>
      <c r="G13" s="17">
        <f t="shared" ref="G13:G92" si="1">F13/D13*100</f>
        <v>49.15505916536825</v>
      </c>
      <c r="H13" s="17">
        <f t="shared" ref="H13:H92" si="2">F13/E13*100</f>
        <v>81.679074996472167</v>
      </c>
      <c r="I13" s="18">
        <f t="shared" ref="I13:I92" si="3">F13-C13</f>
        <v>417536.91999999993</v>
      </c>
      <c r="J13" s="17">
        <f t="shared" ref="J13:J92" si="4">F13/C13*100</f>
        <v>106.33959725407931</v>
      </c>
    </row>
    <row r="14" spans="1:11" ht="27.6" x14ac:dyDescent="0.3">
      <c r="A14" s="4" t="s">
        <v>5</v>
      </c>
      <c r="B14" s="5" t="s">
        <v>6</v>
      </c>
      <c r="C14" s="6">
        <v>1140075.73</v>
      </c>
      <c r="D14" s="6">
        <v>2523300</v>
      </c>
      <c r="E14" s="6">
        <v>1593600</v>
      </c>
      <c r="F14" s="6">
        <v>1138663.83</v>
      </c>
      <c r="G14" s="7">
        <f t="shared" si="1"/>
        <v>45.125979075020808</v>
      </c>
      <c r="H14" s="7">
        <f t="shared" si="2"/>
        <v>71.452298569277119</v>
      </c>
      <c r="I14" s="8">
        <f t="shared" si="3"/>
        <v>-1411.8999999999069</v>
      </c>
      <c r="J14" s="7">
        <f t="shared" si="4"/>
        <v>99.876157349652559</v>
      </c>
    </row>
    <row r="15" spans="1:11" ht="14.4" thickBot="1" x14ac:dyDescent="0.35">
      <c r="A15" s="9" t="s">
        <v>7</v>
      </c>
      <c r="B15" s="10" t="s">
        <v>8</v>
      </c>
      <c r="C15" s="11">
        <v>82871.199999999997</v>
      </c>
      <c r="D15" s="11">
        <v>1060000</v>
      </c>
      <c r="E15" s="11">
        <v>940500</v>
      </c>
      <c r="F15" s="11">
        <v>66449.899999999994</v>
      </c>
      <c r="G15" s="12">
        <f t="shared" si="1"/>
        <v>6.2688584905660374</v>
      </c>
      <c r="H15" s="12">
        <f t="shared" si="2"/>
        <v>7.065380116959064</v>
      </c>
      <c r="I15" s="13">
        <f t="shared" si="3"/>
        <v>-16421.300000000003</v>
      </c>
      <c r="J15" s="12">
        <f t="shared" si="4"/>
        <v>80.184551448512863</v>
      </c>
    </row>
    <row r="16" spans="1:11" ht="14.4" thickBot="1" x14ac:dyDescent="0.35">
      <c r="A16" s="27">
        <v>1000</v>
      </c>
      <c r="B16" s="22" t="s">
        <v>92</v>
      </c>
      <c r="C16" s="28">
        <f>SUM(C17:C24)</f>
        <v>46930141.380000003</v>
      </c>
      <c r="D16" s="28">
        <f t="shared" ref="D16:F16" si="5">SUM(D17:D24)</f>
        <v>97279396.239999995</v>
      </c>
      <c r="E16" s="28">
        <f t="shared" si="5"/>
        <v>60978323.240000002</v>
      </c>
      <c r="F16" s="28">
        <f t="shared" si="5"/>
        <v>48053126.459999993</v>
      </c>
      <c r="G16" s="24">
        <f t="shared" si="1"/>
        <v>49.397023745343915</v>
      </c>
      <c r="H16" s="24">
        <f t="shared" si="2"/>
        <v>78.803620543764879</v>
      </c>
      <c r="I16" s="25">
        <f t="shared" si="3"/>
        <v>1122985.0799999908</v>
      </c>
      <c r="J16" s="26">
        <f t="shared" si="4"/>
        <v>102.39288663314909</v>
      </c>
    </row>
    <row r="17" spans="1:10" x14ac:dyDescent="0.3">
      <c r="A17" s="14" t="s">
        <v>9</v>
      </c>
      <c r="B17" s="15" t="s">
        <v>10</v>
      </c>
      <c r="C17" s="16">
        <v>8115190.9299999997</v>
      </c>
      <c r="D17" s="16">
        <v>18753000</v>
      </c>
      <c r="E17" s="16">
        <v>11322300</v>
      </c>
      <c r="F17" s="16">
        <v>8586610.2599999998</v>
      </c>
      <c r="G17" s="17">
        <f t="shared" si="1"/>
        <v>45.787928651415768</v>
      </c>
      <c r="H17" s="17">
        <f t="shared" si="2"/>
        <v>75.838038737712296</v>
      </c>
      <c r="I17" s="18">
        <f t="shared" si="3"/>
        <v>471419.33000000007</v>
      </c>
      <c r="J17" s="17">
        <f t="shared" si="4"/>
        <v>105.80909721122237</v>
      </c>
    </row>
    <row r="18" spans="1:10" ht="41.4" x14ac:dyDescent="0.3">
      <c r="A18" s="4" t="s">
        <v>11</v>
      </c>
      <c r="B18" s="5" t="s">
        <v>12</v>
      </c>
      <c r="C18" s="6">
        <v>34098719.369999997</v>
      </c>
      <c r="D18" s="6">
        <v>67452646.239999995</v>
      </c>
      <c r="E18" s="6">
        <v>42874873.240000002</v>
      </c>
      <c r="F18" s="6">
        <v>34494562.979999997</v>
      </c>
      <c r="G18" s="7">
        <f t="shared" si="1"/>
        <v>51.138932129165937</v>
      </c>
      <c r="H18" s="7">
        <f t="shared" si="2"/>
        <v>80.454029069451295</v>
      </c>
      <c r="I18" s="8">
        <f t="shared" si="3"/>
        <v>395843.6099999994</v>
      </c>
      <c r="J18" s="7">
        <f t="shared" si="4"/>
        <v>101.16087529770476</v>
      </c>
    </row>
    <row r="19" spans="1:10" ht="27.6" x14ac:dyDescent="0.3">
      <c r="A19" s="4" t="s">
        <v>13</v>
      </c>
      <c r="B19" s="5" t="s">
        <v>14</v>
      </c>
      <c r="C19" s="6">
        <v>1462616.52</v>
      </c>
      <c r="D19" s="6">
        <v>3793500</v>
      </c>
      <c r="E19" s="6">
        <v>2295500</v>
      </c>
      <c r="F19" s="6">
        <v>1433494.95</v>
      </c>
      <c r="G19" s="7">
        <f t="shared" si="1"/>
        <v>37.788189007512848</v>
      </c>
      <c r="H19" s="7">
        <f t="shared" si="2"/>
        <v>62.4480483554781</v>
      </c>
      <c r="I19" s="8">
        <f t="shared" si="3"/>
        <v>-29121.570000000065</v>
      </c>
      <c r="J19" s="7">
        <f t="shared" si="4"/>
        <v>98.008940169771904</v>
      </c>
    </row>
    <row r="20" spans="1:10" x14ac:dyDescent="0.3">
      <c r="A20" s="4" t="s">
        <v>15</v>
      </c>
      <c r="B20" s="5" t="s">
        <v>16</v>
      </c>
      <c r="C20" s="6">
        <v>1866325.57</v>
      </c>
      <c r="D20" s="6">
        <v>3775500</v>
      </c>
      <c r="E20" s="6">
        <v>2226500</v>
      </c>
      <c r="F20" s="6">
        <v>1762652.44</v>
      </c>
      <c r="G20" s="7">
        <f t="shared" si="1"/>
        <v>46.686596212422195</v>
      </c>
      <c r="H20" s="7">
        <f t="shared" si="2"/>
        <v>79.166963395463725</v>
      </c>
      <c r="I20" s="8">
        <f t="shared" si="3"/>
        <v>-103673.13000000012</v>
      </c>
      <c r="J20" s="7">
        <f t="shared" si="4"/>
        <v>94.445067266586278</v>
      </c>
    </row>
    <row r="21" spans="1:10" x14ac:dyDescent="0.3">
      <c r="A21" s="4" t="s">
        <v>17</v>
      </c>
      <c r="B21" s="5" t="s">
        <v>18</v>
      </c>
      <c r="C21" s="6">
        <v>249724.16</v>
      </c>
      <c r="D21" s="6">
        <v>606700</v>
      </c>
      <c r="E21" s="6">
        <v>380000</v>
      </c>
      <c r="F21" s="6">
        <v>291171.76</v>
      </c>
      <c r="G21" s="7">
        <f t="shared" si="1"/>
        <v>47.992708092961927</v>
      </c>
      <c r="H21" s="7">
        <f t="shared" si="2"/>
        <v>76.624147368421063</v>
      </c>
      <c r="I21" s="8">
        <f t="shared" si="3"/>
        <v>41447.600000000006</v>
      </c>
      <c r="J21" s="7">
        <f t="shared" si="4"/>
        <v>116.59735285524637</v>
      </c>
    </row>
    <row r="22" spans="1:10" x14ac:dyDescent="0.3">
      <c r="A22" s="4" t="s">
        <v>19</v>
      </c>
      <c r="B22" s="5" t="s">
        <v>20</v>
      </c>
      <c r="C22" s="6">
        <v>817325.02</v>
      </c>
      <c r="D22" s="6">
        <v>1793700</v>
      </c>
      <c r="E22" s="6">
        <v>1157700</v>
      </c>
      <c r="F22" s="6">
        <v>989548.93</v>
      </c>
      <c r="G22" s="7">
        <f t="shared" si="1"/>
        <v>55.168028655851046</v>
      </c>
      <c r="H22" s="7">
        <f t="shared" si="2"/>
        <v>85.47541936598428</v>
      </c>
      <c r="I22" s="8">
        <f t="shared" si="3"/>
        <v>172223.91000000003</v>
      </c>
      <c r="J22" s="7">
        <f t="shared" si="4"/>
        <v>121.07165519048959</v>
      </c>
    </row>
    <row r="23" spans="1:10" x14ac:dyDescent="0.3">
      <c r="A23" s="4" t="s">
        <v>21</v>
      </c>
      <c r="B23" s="5" t="s">
        <v>22</v>
      </c>
      <c r="C23" s="6">
        <v>69766.179999999993</v>
      </c>
      <c r="D23" s="6">
        <v>160450</v>
      </c>
      <c r="E23" s="6">
        <v>160450</v>
      </c>
      <c r="F23" s="6">
        <v>3620</v>
      </c>
      <c r="G23" s="7">
        <f t="shared" si="1"/>
        <v>2.2561545652851356</v>
      </c>
      <c r="H23" s="7">
        <f t="shared" si="2"/>
        <v>2.2561545652851356</v>
      </c>
      <c r="I23" s="8">
        <f t="shared" si="3"/>
        <v>-66146.179999999993</v>
      </c>
      <c r="J23" s="7">
        <f t="shared" si="4"/>
        <v>5.1887605140484983</v>
      </c>
    </row>
    <row r="24" spans="1:10" ht="14.4" thickBot="1" x14ac:dyDescent="0.35">
      <c r="A24" s="9" t="s">
        <v>23</v>
      </c>
      <c r="B24" s="10" t="s">
        <v>24</v>
      </c>
      <c r="C24" s="11">
        <v>250473.63</v>
      </c>
      <c r="D24" s="11">
        <v>943900</v>
      </c>
      <c r="E24" s="11">
        <v>561000</v>
      </c>
      <c r="F24" s="11">
        <v>491465.14</v>
      </c>
      <c r="G24" s="12">
        <f t="shared" si="1"/>
        <v>52.067500794575693</v>
      </c>
      <c r="H24" s="12">
        <f t="shared" si="2"/>
        <v>87.605194295900176</v>
      </c>
      <c r="I24" s="13">
        <f t="shared" si="3"/>
        <v>240991.51</v>
      </c>
      <c r="J24" s="12">
        <f t="shared" si="4"/>
        <v>196.21432403882199</v>
      </c>
    </row>
    <row r="25" spans="1:10" s="3" customFormat="1" ht="14.4" thickBot="1" x14ac:dyDescent="0.35">
      <c r="A25" s="27">
        <v>3000</v>
      </c>
      <c r="B25" s="22" t="s">
        <v>93</v>
      </c>
      <c r="C25" s="29">
        <f>SUM(C26:C28)</f>
        <v>3944592.67</v>
      </c>
      <c r="D25" s="29">
        <f t="shared" ref="D25:F25" si="6">SUM(D26:D28)</f>
        <v>9255738</v>
      </c>
      <c r="E25" s="29">
        <f t="shared" si="6"/>
        <v>5807898</v>
      </c>
      <c r="F25" s="29">
        <f t="shared" si="6"/>
        <v>4469160.1500000004</v>
      </c>
      <c r="G25" s="24">
        <f t="shared" si="1"/>
        <v>48.285292323529475</v>
      </c>
      <c r="H25" s="24">
        <f t="shared" si="2"/>
        <v>76.949701079461107</v>
      </c>
      <c r="I25" s="25">
        <f t="shared" si="3"/>
        <v>524567.48000000045</v>
      </c>
      <c r="J25" s="26">
        <f t="shared" si="4"/>
        <v>113.29839412797978</v>
      </c>
    </row>
    <row r="26" spans="1:10" ht="55.2" x14ac:dyDescent="0.3">
      <c r="A26" s="14" t="s">
        <v>25</v>
      </c>
      <c r="B26" s="15" t="s">
        <v>26</v>
      </c>
      <c r="C26" s="16">
        <v>3034860.36</v>
      </c>
      <c r="D26" s="16">
        <v>6993600</v>
      </c>
      <c r="E26" s="16">
        <v>4313180</v>
      </c>
      <c r="F26" s="16">
        <v>3599856.81</v>
      </c>
      <c r="G26" s="17">
        <f t="shared" si="1"/>
        <v>51.473587422786551</v>
      </c>
      <c r="H26" s="17">
        <f t="shared" si="2"/>
        <v>83.461780171474402</v>
      </c>
      <c r="I26" s="18">
        <f t="shared" si="3"/>
        <v>564996.45000000019</v>
      </c>
      <c r="J26" s="17">
        <f t="shared" si="4"/>
        <v>118.61688456730181</v>
      </c>
    </row>
    <row r="27" spans="1:10" ht="27.6" x14ac:dyDescent="0.3">
      <c r="A27" s="4" t="s">
        <v>27</v>
      </c>
      <c r="B27" s="5" t="s">
        <v>28</v>
      </c>
      <c r="C27" s="6">
        <v>553982.31000000006</v>
      </c>
      <c r="D27" s="6">
        <v>1653638</v>
      </c>
      <c r="E27" s="6">
        <v>1167218</v>
      </c>
      <c r="F27" s="6">
        <v>642103.34</v>
      </c>
      <c r="G27" s="7">
        <f t="shared" si="1"/>
        <v>38.8297402454467</v>
      </c>
      <c r="H27" s="7">
        <f t="shared" si="2"/>
        <v>55.011432311701839</v>
      </c>
      <c r="I27" s="8">
        <f t="shared" si="3"/>
        <v>88121.029999999912</v>
      </c>
      <c r="J27" s="7">
        <f t="shared" si="4"/>
        <v>115.90683103220387</v>
      </c>
    </row>
    <row r="28" spans="1:10" ht="28.2" thickBot="1" x14ac:dyDescent="0.35">
      <c r="A28" s="9" t="s">
        <v>29</v>
      </c>
      <c r="B28" s="10" t="s">
        <v>30</v>
      </c>
      <c r="C28" s="11">
        <v>355750</v>
      </c>
      <c r="D28" s="11">
        <v>608500</v>
      </c>
      <c r="E28" s="11">
        <v>327500</v>
      </c>
      <c r="F28" s="11">
        <v>227200</v>
      </c>
      <c r="G28" s="12">
        <f t="shared" si="1"/>
        <v>37.337715694330321</v>
      </c>
      <c r="H28" s="12">
        <f t="shared" si="2"/>
        <v>69.374045801526719</v>
      </c>
      <c r="I28" s="13">
        <f t="shared" si="3"/>
        <v>-128550</v>
      </c>
      <c r="J28" s="12">
        <f t="shared" si="4"/>
        <v>63.86507378777231</v>
      </c>
    </row>
    <row r="29" spans="1:10" s="3" customFormat="1" ht="14.4" thickBot="1" x14ac:dyDescent="0.35">
      <c r="A29" s="27">
        <v>4000</v>
      </c>
      <c r="B29" s="22" t="s">
        <v>94</v>
      </c>
      <c r="C29" s="29">
        <f>SUM(C30:C34)</f>
        <v>4954074.76</v>
      </c>
      <c r="D29" s="29">
        <f t="shared" ref="D29:F29" si="7">SUM(D30:D34)</f>
        <v>10705700</v>
      </c>
      <c r="E29" s="29">
        <f t="shared" si="7"/>
        <v>6507540</v>
      </c>
      <c r="F29" s="29">
        <f t="shared" si="7"/>
        <v>5075130.7</v>
      </c>
      <c r="G29" s="24">
        <f t="shared" si="1"/>
        <v>47.405874440718499</v>
      </c>
      <c r="H29" s="24">
        <f t="shared" si="2"/>
        <v>77.988467224173803</v>
      </c>
      <c r="I29" s="25">
        <f t="shared" si="3"/>
        <v>121055.94000000041</v>
      </c>
      <c r="J29" s="26">
        <f t="shared" si="4"/>
        <v>102.44356304384878</v>
      </c>
    </row>
    <row r="30" spans="1:10" x14ac:dyDescent="0.3">
      <c r="A30" s="14" t="s">
        <v>31</v>
      </c>
      <c r="B30" s="15" t="s">
        <v>32</v>
      </c>
      <c r="C30" s="16">
        <v>1169034.94</v>
      </c>
      <c r="D30" s="16">
        <v>2580800</v>
      </c>
      <c r="E30" s="16">
        <v>1632300</v>
      </c>
      <c r="F30" s="16">
        <v>1365400.16</v>
      </c>
      <c r="G30" s="17">
        <f t="shared" si="1"/>
        <v>52.906081835089893</v>
      </c>
      <c r="H30" s="17">
        <f t="shared" si="2"/>
        <v>83.648848863566741</v>
      </c>
      <c r="I30" s="18">
        <f t="shared" si="3"/>
        <v>196365.21999999997</v>
      </c>
      <c r="J30" s="17">
        <f t="shared" si="4"/>
        <v>116.79720710486205</v>
      </c>
    </row>
    <row r="31" spans="1:10" x14ac:dyDescent="0.3">
      <c r="A31" s="4" t="s">
        <v>33</v>
      </c>
      <c r="B31" s="5" t="s">
        <v>34</v>
      </c>
      <c r="C31" s="6">
        <v>165180.98000000001</v>
      </c>
      <c r="D31" s="6">
        <v>355900</v>
      </c>
      <c r="E31" s="6">
        <v>225100</v>
      </c>
      <c r="F31" s="6">
        <v>191838.04</v>
      </c>
      <c r="G31" s="7">
        <f t="shared" si="1"/>
        <v>53.902230963753858</v>
      </c>
      <c r="H31" s="7">
        <f t="shared" si="2"/>
        <v>85.223474011550422</v>
      </c>
      <c r="I31" s="8">
        <f t="shared" si="3"/>
        <v>26657.059999999998</v>
      </c>
      <c r="J31" s="7">
        <f t="shared" si="4"/>
        <v>116.13809289665188</v>
      </c>
    </row>
    <row r="32" spans="1:10" ht="27.6" x14ac:dyDescent="0.3">
      <c r="A32" s="4" t="s">
        <v>35</v>
      </c>
      <c r="B32" s="5" t="s">
        <v>36</v>
      </c>
      <c r="C32" s="6">
        <v>3086629.43</v>
      </c>
      <c r="D32" s="6">
        <v>6279000</v>
      </c>
      <c r="E32" s="6">
        <v>3771440</v>
      </c>
      <c r="F32" s="6">
        <v>3019921.05</v>
      </c>
      <c r="G32" s="7">
        <f t="shared" si="1"/>
        <v>48.095573339703776</v>
      </c>
      <c r="H32" s="7">
        <f t="shared" si="2"/>
        <v>80.073421557813447</v>
      </c>
      <c r="I32" s="8">
        <f t="shared" si="3"/>
        <v>-66708.380000000354</v>
      </c>
      <c r="J32" s="7">
        <f t="shared" si="4"/>
        <v>97.83879531013217</v>
      </c>
    </row>
    <row r="33" spans="1:10" ht="27.6" x14ac:dyDescent="0.3">
      <c r="A33" s="4" t="s">
        <v>37</v>
      </c>
      <c r="B33" s="5" t="s">
        <v>38</v>
      </c>
      <c r="C33" s="6">
        <v>284555.09000000003</v>
      </c>
      <c r="D33" s="6">
        <v>670000</v>
      </c>
      <c r="E33" s="6">
        <v>438700</v>
      </c>
      <c r="F33" s="6">
        <v>330503.5</v>
      </c>
      <c r="G33" s="7">
        <f t="shared" si="1"/>
        <v>49.328880597014923</v>
      </c>
      <c r="H33" s="7">
        <f t="shared" si="2"/>
        <v>75.337018463642579</v>
      </c>
      <c r="I33" s="8">
        <f t="shared" si="3"/>
        <v>45948.409999999974</v>
      </c>
      <c r="J33" s="7">
        <f t="shared" si="4"/>
        <v>116.14745671918922</v>
      </c>
    </row>
    <row r="34" spans="1:10" ht="14.4" thickBot="1" x14ac:dyDescent="0.35">
      <c r="A34" s="9" t="s">
        <v>39</v>
      </c>
      <c r="B34" s="10" t="s">
        <v>40</v>
      </c>
      <c r="C34" s="11">
        <v>248674.32</v>
      </c>
      <c r="D34" s="11">
        <v>820000</v>
      </c>
      <c r="E34" s="11">
        <v>440000</v>
      </c>
      <c r="F34" s="11">
        <v>167467.95000000001</v>
      </c>
      <c r="G34" s="12">
        <f t="shared" si="1"/>
        <v>20.422920731707318</v>
      </c>
      <c r="H34" s="12">
        <f t="shared" si="2"/>
        <v>38.060897727272732</v>
      </c>
      <c r="I34" s="13">
        <f t="shared" si="3"/>
        <v>-81206.37</v>
      </c>
      <c r="J34" s="12">
        <f t="shared" si="4"/>
        <v>67.344287902345528</v>
      </c>
    </row>
    <row r="35" spans="1:10" s="3" customFormat="1" ht="14.4" thickBot="1" x14ac:dyDescent="0.35">
      <c r="A35" s="27">
        <v>5000</v>
      </c>
      <c r="B35" s="22" t="s">
        <v>95</v>
      </c>
      <c r="C35" s="29">
        <f>SUM(C36:C38)</f>
        <v>635722.77</v>
      </c>
      <c r="D35" s="29">
        <f t="shared" ref="D35:F35" si="8">SUM(D36:D38)</f>
        <v>2030000</v>
      </c>
      <c r="E35" s="29">
        <f t="shared" si="8"/>
        <v>1156000</v>
      </c>
      <c r="F35" s="29">
        <f t="shared" si="8"/>
        <v>765677.04</v>
      </c>
      <c r="G35" s="24">
        <f t="shared" si="1"/>
        <v>37.718080788177346</v>
      </c>
      <c r="H35" s="24">
        <f t="shared" si="2"/>
        <v>66.235038062283735</v>
      </c>
      <c r="I35" s="25">
        <f t="shared" si="3"/>
        <v>129954.27000000002</v>
      </c>
      <c r="J35" s="26">
        <f t="shared" si="4"/>
        <v>120.44197189916605</v>
      </c>
    </row>
    <row r="36" spans="1:10" ht="27.6" x14ac:dyDescent="0.3">
      <c r="A36" s="14" t="s">
        <v>41</v>
      </c>
      <c r="B36" s="15" t="s">
        <v>42</v>
      </c>
      <c r="C36" s="16">
        <v>29846</v>
      </c>
      <c r="D36" s="16">
        <v>198000</v>
      </c>
      <c r="E36" s="16">
        <v>100000</v>
      </c>
      <c r="F36" s="16">
        <v>11415</v>
      </c>
      <c r="G36" s="17">
        <f t="shared" si="1"/>
        <v>5.7651515151515147</v>
      </c>
      <c r="H36" s="17">
        <f t="shared" si="2"/>
        <v>11.415000000000001</v>
      </c>
      <c r="I36" s="18">
        <f t="shared" si="3"/>
        <v>-18431</v>
      </c>
      <c r="J36" s="17">
        <f t="shared" si="4"/>
        <v>38.246331166655501</v>
      </c>
    </row>
    <row r="37" spans="1:10" ht="27.6" x14ac:dyDescent="0.3">
      <c r="A37" s="4" t="s">
        <v>43</v>
      </c>
      <c r="B37" s="5" t="s">
        <v>44</v>
      </c>
      <c r="C37" s="6">
        <v>2282</v>
      </c>
      <c r="D37" s="6">
        <v>64000</v>
      </c>
      <c r="E37" s="6">
        <v>39000</v>
      </c>
      <c r="F37" s="6">
        <v>12480.5</v>
      </c>
      <c r="G37" s="7">
        <f t="shared" si="1"/>
        <v>19.500781249999999</v>
      </c>
      <c r="H37" s="7">
        <f t="shared" si="2"/>
        <v>32.001282051282054</v>
      </c>
      <c r="I37" s="8">
        <f t="shared" si="3"/>
        <v>10198.5</v>
      </c>
      <c r="J37" s="7">
        <f t="shared" si="4"/>
        <v>546.91060473269056</v>
      </c>
    </row>
    <row r="38" spans="1:10" ht="28.2" thickBot="1" x14ac:dyDescent="0.35">
      <c r="A38" s="9" t="s">
        <v>45</v>
      </c>
      <c r="B38" s="10" t="s">
        <v>46</v>
      </c>
      <c r="C38" s="11">
        <v>603594.77</v>
      </c>
      <c r="D38" s="11">
        <v>1768000</v>
      </c>
      <c r="E38" s="11">
        <v>1017000</v>
      </c>
      <c r="F38" s="11">
        <v>741781.54</v>
      </c>
      <c r="G38" s="12">
        <f t="shared" si="1"/>
        <v>41.955969457013573</v>
      </c>
      <c r="H38" s="12">
        <f t="shared" si="2"/>
        <v>72.938204523107188</v>
      </c>
      <c r="I38" s="13">
        <f t="shared" si="3"/>
        <v>138186.77000000002</v>
      </c>
      <c r="J38" s="12">
        <f t="shared" si="4"/>
        <v>122.8939641077407</v>
      </c>
    </row>
    <row r="39" spans="1:10" s="3" customFormat="1" ht="14.4" thickBot="1" x14ac:dyDescent="0.35">
      <c r="A39" s="27">
        <v>6000</v>
      </c>
      <c r="B39" s="22" t="s">
        <v>96</v>
      </c>
      <c r="C39" s="29">
        <f>SUM(C40:C45)</f>
        <v>3362548.0700000003</v>
      </c>
      <c r="D39" s="29">
        <f t="shared" ref="D39:F39" si="9">SUM(D40:D45)</f>
        <v>10109219</v>
      </c>
      <c r="E39" s="29">
        <f t="shared" si="9"/>
        <v>5913700</v>
      </c>
      <c r="F39" s="29">
        <f t="shared" si="9"/>
        <v>4289212.05</v>
      </c>
      <c r="G39" s="24">
        <f t="shared" si="1"/>
        <v>42.428718281798027</v>
      </c>
      <c r="H39" s="24">
        <f t="shared" si="2"/>
        <v>72.530091989786428</v>
      </c>
      <c r="I39" s="25">
        <f t="shared" si="3"/>
        <v>926663.97999999952</v>
      </c>
      <c r="J39" s="26">
        <f t="shared" si="4"/>
        <v>127.55838610212045</v>
      </c>
    </row>
    <row r="40" spans="1:10" ht="27.6" x14ac:dyDescent="0.3">
      <c r="A40" s="14" t="s">
        <v>47</v>
      </c>
      <c r="B40" s="15" t="s">
        <v>48</v>
      </c>
      <c r="C40" s="16"/>
      <c r="D40" s="16">
        <v>200000</v>
      </c>
      <c r="E40" s="16">
        <v>110000</v>
      </c>
      <c r="F40" s="16">
        <v>0</v>
      </c>
      <c r="G40" s="17">
        <f t="shared" si="1"/>
        <v>0</v>
      </c>
      <c r="H40" s="17">
        <f t="shared" si="2"/>
        <v>0</v>
      </c>
      <c r="I40" s="18">
        <f t="shared" si="3"/>
        <v>0</v>
      </c>
      <c r="J40" s="17"/>
    </row>
    <row r="41" spans="1:10" ht="41.4" x14ac:dyDescent="0.3">
      <c r="A41" s="4" t="s">
        <v>49</v>
      </c>
      <c r="B41" s="5" t="s">
        <v>50</v>
      </c>
      <c r="C41" s="6">
        <v>2255384.64</v>
      </c>
      <c r="D41" s="6">
        <v>6150000</v>
      </c>
      <c r="E41" s="6">
        <v>3310000</v>
      </c>
      <c r="F41" s="6">
        <v>2942588.69</v>
      </c>
      <c r="G41" s="7">
        <f t="shared" si="1"/>
        <v>47.846970569105693</v>
      </c>
      <c r="H41" s="7">
        <f t="shared" si="2"/>
        <v>88.899960422960717</v>
      </c>
      <c r="I41" s="8">
        <f t="shared" si="3"/>
        <v>687204.04999999981</v>
      </c>
      <c r="J41" s="7">
        <f t="shared" si="4"/>
        <v>130.46948346690877</v>
      </c>
    </row>
    <row r="42" spans="1:10" x14ac:dyDescent="0.3">
      <c r="A42" s="4" t="s">
        <v>51</v>
      </c>
      <c r="B42" s="5" t="s">
        <v>52</v>
      </c>
      <c r="C42" s="6">
        <v>676355.41</v>
      </c>
      <c r="D42" s="6">
        <v>2419219</v>
      </c>
      <c r="E42" s="6">
        <v>1523700</v>
      </c>
      <c r="F42" s="6">
        <v>778287.76</v>
      </c>
      <c r="G42" s="7">
        <f t="shared" si="1"/>
        <v>32.171033709639353</v>
      </c>
      <c r="H42" s="7">
        <f t="shared" si="2"/>
        <v>51.078805539148128</v>
      </c>
      <c r="I42" s="8">
        <f t="shared" si="3"/>
        <v>101932.34999999998</v>
      </c>
      <c r="J42" s="7">
        <f t="shared" si="4"/>
        <v>115.0708264461136</v>
      </c>
    </row>
    <row r="43" spans="1:10" x14ac:dyDescent="0.3">
      <c r="A43" s="4" t="s">
        <v>53</v>
      </c>
      <c r="B43" s="5" t="s">
        <v>54</v>
      </c>
      <c r="C43" s="6"/>
      <c r="D43" s="6">
        <v>450000</v>
      </c>
      <c r="E43" s="6">
        <v>315000</v>
      </c>
      <c r="F43" s="6">
        <v>3000</v>
      </c>
      <c r="G43" s="7">
        <f t="shared" si="1"/>
        <v>0.66666666666666674</v>
      </c>
      <c r="H43" s="7">
        <f t="shared" si="2"/>
        <v>0.95238095238095244</v>
      </c>
      <c r="I43" s="8">
        <f t="shared" si="3"/>
        <v>3000</v>
      </c>
      <c r="J43" s="7"/>
    </row>
    <row r="44" spans="1:10" ht="69" x14ac:dyDescent="0.3">
      <c r="A44" s="4" t="s">
        <v>55</v>
      </c>
      <c r="B44" s="5" t="s">
        <v>56</v>
      </c>
      <c r="C44" s="6">
        <v>430808.02</v>
      </c>
      <c r="D44" s="6">
        <v>840000</v>
      </c>
      <c r="E44" s="6">
        <v>630000</v>
      </c>
      <c r="F44" s="6">
        <v>565335.6</v>
      </c>
      <c r="G44" s="7">
        <f t="shared" si="1"/>
        <v>67.301857142857131</v>
      </c>
      <c r="H44" s="7">
        <f t="shared" si="2"/>
        <v>89.735809523809522</v>
      </c>
      <c r="I44" s="8">
        <f t="shared" si="3"/>
        <v>134527.57999999996</v>
      </c>
      <c r="J44" s="7">
        <f t="shared" si="4"/>
        <v>131.22680492345523</v>
      </c>
    </row>
    <row r="45" spans="1:10" ht="28.2" thickBot="1" x14ac:dyDescent="0.35">
      <c r="A45" s="9" t="s">
        <v>57</v>
      </c>
      <c r="B45" s="10" t="s">
        <v>58</v>
      </c>
      <c r="C45" s="11"/>
      <c r="D45" s="11">
        <v>50000</v>
      </c>
      <c r="E45" s="11">
        <v>25000</v>
      </c>
      <c r="F45" s="11">
        <v>0</v>
      </c>
      <c r="G45" s="12">
        <f t="shared" si="1"/>
        <v>0</v>
      </c>
      <c r="H45" s="12">
        <f t="shared" si="2"/>
        <v>0</v>
      </c>
      <c r="I45" s="13">
        <f t="shared" si="3"/>
        <v>0</v>
      </c>
      <c r="J45" s="12"/>
    </row>
    <row r="46" spans="1:10" s="3" customFormat="1" ht="14.4" thickBot="1" x14ac:dyDescent="0.35">
      <c r="A46" s="27">
        <v>7000</v>
      </c>
      <c r="B46" s="22" t="s">
        <v>97</v>
      </c>
      <c r="C46" s="29">
        <f>SUM(C47:C52)</f>
        <v>1077821.69</v>
      </c>
      <c r="D46" s="29">
        <f t="shared" ref="D46:F46" si="10">SUM(D47:D52)</f>
        <v>2845000</v>
      </c>
      <c r="E46" s="29">
        <f t="shared" si="10"/>
        <v>2002000</v>
      </c>
      <c r="F46" s="29">
        <f t="shared" si="10"/>
        <v>720185.91</v>
      </c>
      <c r="G46" s="24">
        <f t="shared" si="1"/>
        <v>25.31409173989455</v>
      </c>
      <c r="H46" s="24">
        <f t="shared" si="2"/>
        <v>35.973322177822183</v>
      </c>
      <c r="I46" s="25">
        <f t="shared" si="3"/>
        <v>-357635.77999999991</v>
      </c>
      <c r="J46" s="26">
        <f t="shared" si="4"/>
        <v>66.818650680522126</v>
      </c>
    </row>
    <row r="47" spans="1:10" x14ac:dyDescent="0.3">
      <c r="A47" s="14" t="s">
        <v>59</v>
      </c>
      <c r="B47" s="15" t="s">
        <v>60</v>
      </c>
      <c r="C47" s="16">
        <v>0</v>
      </c>
      <c r="D47" s="16">
        <v>25000</v>
      </c>
      <c r="E47" s="16">
        <v>12000</v>
      </c>
      <c r="F47" s="16">
        <v>0</v>
      </c>
      <c r="G47" s="17">
        <f t="shared" si="1"/>
        <v>0</v>
      </c>
      <c r="H47" s="17">
        <f t="shared" si="2"/>
        <v>0</v>
      </c>
      <c r="I47" s="18">
        <f t="shared" si="3"/>
        <v>0</v>
      </c>
      <c r="J47" s="17"/>
    </row>
    <row r="48" spans="1:10" x14ac:dyDescent="0.3">
      <c r="A48" s="19">
        <v>7130</v>
      </c>
      <c r="B48" s="15" t="s">
        <v>101</v>
      </c>
      <c r="C48" s="16">
        <v>589681</v>
      </c>
      <c r="D48" s="16"/>
      <c r="E48" s="16"/>
      <c r="F48" s="16"/>
      <c r="G48" s="17"/>
      <c r="H48" s="17"/>
      <c r="I48" s="18">
        <f t="shared" si="3"/>
        <v>-589681</v>
      </c>
      <c r="J48" s="17">
        <f t="shared" si="4"/>
        <v>0</v>
      </c>
    </row>
    <row r="49" spans="1:10" x14ac:dyDescent="0.3">
      <c r="A49" s="4" t="s">
        <v>61</v>
      </c>
      <c r="B49" s="5" t="s">
        <v>62</v>
      </c>
      <c r="C49" s="6">
        <v>118000</v>
      </c>
      <c r="D49" s="6">
        <v>180000</v>
      </c>
      <c r="E49" s="6">
        <v>130000</v>
      </c>
      <c r="F49" s="6">
        <v>78960</v>
      </c>
      <c r="G49" s="7">
        <f t="shared" si="1"/>
        <v>43.866666666666667</v>
      </c>
      <c r="H49" s="7">
        <f t="shared" si="2"/>
        <v>60.738461538461543</v>
      </c>
      <c r="I49" s="8">
        <f t="shared" si="3"/>
        <v>-39040</v>
      </c>
      <c r="J49" s="7">
        <f t="shared" si="4"/>
        <v>66.915254237288138</v>
      </c>
    </row>
    <row r="50" spans="1:10" ht="27.6" x14ac:dyDescent="0.3">
      <c r="A50" s="4" t="s">
        <v>63</v>
      </c>
      <c r="B50" s="5" t="s">
        <v>64</v>
      </c>
      <c r="C50" s="6">
        <v>351003.69</v>
      </c>
      <c r="D50" s="6">
        <v>2500000</v>
      </c>
      <c r="E50" s="6">
        <v>1760000</v>
      </c>
      <c r="F50" s="6">
        <v>601367.51</v>
      </c>
      <c r="G50" s="7">
        <f t="shared" si="1"/>
        <v>24.054700400000002</v>
      </c>
      <c r="H50" s="7">
        <f t="shared" si="2"/>
        <v>34.168608522727276</v>
      </c>
      <c r="I50" s="8">
        <f t="shared" si="3"/>
        <v>250363.82</v>
      </c>
      <c r="J50" s="7">
        <f t="shared" si="4"/>
        <v>171.32797378853766</v>
      </c>
    </row>
    <row r="51" spans="1:10" x14ac:dyDescent="0.3">
      <c r="A51" s="4" t="s">
        <v>65</v>
      </c>
      <c r="B51" s="5" t="s">
        <v>66</v>
      </c>
      <c r="C51" s="6"/>
      <c r="D51" s="6">
        <v>90000</v>
      </c>
      <c r="E51" s="6">
        <v>70000</v>
      </c>
      <c r="F51" s="6">
        <v>12000</v>
      </c>
      <c r="G51" s="7">
        <f t="shared" si="1"/>
        <v>13.333333333333334</v>
      </c>
      <c r="H51" s="7">
        <f t="shared" si="2"/>
        <v>17.142857142857142</v>
      </c>
      <c r="I51" s="8">
        <f t="shared" si="3"/>
        <v>12000</v>
      </c>
      <c r="J51" s="7"/>
    </row>
    <row r="52" spans="1:10" ht="28.2" thickBot="1" x14ac:dyDescent="0.35">
      <c r="A52" s="9" t="s">
        <v>67</v>
      </c>
      <c r="B52" s="10" t="s">
        <v>68</v>
      </c>
      <c r="C52" s="11">
        <v>19137</v>
      </c>
      <c r="D52" s="11">
        <v>50000</v>
      </c>
      <c r="E52" s="11">
        <v>30000</v>
      </c>
      <c r="F52" s="11">
        <v>27858.400000000001</v>
      </c>
      <c r="G52" s="12">
        <f t="shared" si="1"/>
        <v>55.716799999999999</v>
      </c>
      <c r="H52" s="12">
        <f t="shared" si="2"/>
        <v>92.861333333333334</v>
      </c>
      <c r="I52" s="13">
        <f t="shared" si="3"/>
        <v>8721.4000000000015</v>
      </c>
      <c r="J52" s="12">
        <f t="shared" si="4"/>
        <v>145.57349636829179</v>
      </c>
    </row>
    <row r="53" spans="1:10" s="3" customFormat="1" ht="14.4" thickBot="1" x14ac:dyDescent="0.35">
      <c r="A53" s="27">
        <v>8000</v>
      </c>
      <c r="B53" s="22" t="s">
        <v>98</v>
      </c>
      <c r="C53" s="29">
        <f>SUM(C54:C56)</f>
        <v>765770.86</v>
      </c>
      <c r="D53" s="29">
        <f t="shared" ref="D53:F53" si="11">SUM(D54:D56)</f>
        <v>2723800</v>
      </c>
      <c r="E53" s="29">
        <f t="shared" si="11"/>
        <v>1629600</v>
      </c>
      <c r="F53" s="29">
        <f t="shared" si="11"/>
        <v>1205459.33</v>
      </c>
      <c r="G53" s="24">
        <f t="shared" si="1"/>
        <v>44.256528746604012</v>
      </c>
      <c r="H53" s="24">
        <f t="shared" si="2"/>
        <v>73.972712935689742</v>
      </c>
      <c r="I53" s="25">
        <f t="shared" si="3"/>
        <v>439688.47000000009</v>
      </c>
      <c r="J53" s="26">
        <f t="shared" si="4"/>
        <v>157.4177594065149</v>
      </c>
    </row>
    <row r="54" spans="1:10" ht="27.6" x14ac:dyDescent="0.3">
      <c r="A54" s="14" t="s">
        <v>69</v>
      </c>
      <c r="B54" s="15" t="s">
        <v>70</v>
      </c>
      <c r="C54" s="16"/>
      <c r="D54" s="16">
        <v>88000</v>
      </c>
      <c r="E54" s="16">
        <v>75800</v>
      </c>
      <c r="F54" s="16">
        <v>17186.57</v>
      </c>
      <c r="G54" s="17">
        <f t="shared" si="1"/>
        <v>19.530193181818181</v>
      </c>
      <c r="H54" s="17">
        <f t="shared" si="2"/>
        <v>22.673575197889182</v>
      </c>
      <c r="I54" s="18">
        <f t="shared" si="3"/>
        <v>17186.57</v>
      </c>
      <c r="J54" s="17"/>
    </row>
    <row r="55" spans="1:10" x14ac:dyDescent="0.3">
      <c r="A55" s="4" t="s">
        <v>71</v>
      </c>
      <c r="B55" s="5" t="s">
        <v>72</v>
      </c>
      <c r="C55" s="6">
        <v>765770.86</v>
      </c>
      <c r="D55" s="6">
        <v>2525000</v>
      </c>
      <c r="E55" s="6">
        <v>1553800</v>
      </c>
      <c r="F55" s="6">
        <v>1188272.76</v>
      </c>
      <c r="G55" s="7">
        <f t="shared" si="1"/>
        <v>47.060307326732676</v>
      </c>
      <c r="H55" s="7">
        <f t="shared" si="2"/>
        <v>76.475270948642034</v>
      </c>
      <c r="I55" s="8">
        <f t="shared" si="3"/>
        <v>422501.9</v>
      </c>
      <c r="J55" s="7">
        <f t="shared" si="4"/>
        <v>155.17341048992122</v>
      </c>
    </row>
    <row r="56" spans="1:10" ht="14.4" thickBot="1" x14ac:dyDescent="0.35">
      <c r="A56" s="9" t="s">
        <v>73</v>
      </c>
      <c r="B56" s="10" t="s">
        <v>74</v>
      </c>
      <c r="C56" s="11"/>
      <c r="D56" s="11">
        <v>110800</v>
      </c>
      <c r="E56" s="11">
        <v>0</v>
      </c>
      <c r="F56" s="11">
        <v>0</v>
      </c>
      <c r="G56" s="12">
        <f t="shared" si="1"/>
        <v>0</v>
      </c>
      <c r="H56" s="12"/>
      <c r="I56" s="13">
        <f t="shared" si="3"/>
        <v>0</v>
      </c>
      <c r="J56" s="12"/>
    </row>
    <row r="57" spans="1:10" s="3" customFormat="1" ht="14.4" thickBot="1" x14ac:dyDescent="0.35">
      <c r="A57" s="27">
        <v>9000</v>
      </c>
      <c r="B57" s="22" t="s">
        <v>99</v>
      </c>
      <c r="C57" s="29">
        <f>SUM(C58:C61)</f>
        <v>12616074.24</v>
      </c>
      <c r="D57" s="29">
        <f>SUM(D58:D61)</f>
        <v>13054300</v>
      </c>
      <c r="E57" s="29">
        <f t="shared" ref="E57:F57" si="12">SUM(E58:E61)</f>
        <v>10850700</v>
      </c>
      <c r="F57" s="29">
        <f t="shared" si="12"/>
        <v>10265022.6</v>
      </c>
      <c r="G57" s="24">
        <f t="shared" si="1"/>
        <v>78.633267199313622</v>
      </c>
      <c r="H57" s="24">
        <f t="shared" si="2"/>
        <v>94.602399845171277</v>
      </c>
      <c r="I57" s="25">
        <f t="shared" si="3"/>
        <v>-2351051.6400000006</v>
      </c>
      <c r="J57" s="26">
        <f t="shared" si="4"/>
        <v>81.364633757893927</v>
      </c>
    </row>
    <row r="58" spans="1:10" ht="41.4" x14ac:dyDescent="0.3">
      <c r="A58" s="19" t="s">
        <v>75</v>
      </c>
      <c r="B58" s="15" t="s">
        <v>76</v>
      </c>
      <c r="C58" s="16">
        <v>8485300</v>
      </c>
      <c r="D58" s="16">
        <v>4634500</v>
      </c>
      <c r="E58" s="16">
        <v>4634500</v>
      </c>
      <c r="F58" s="16">
        <v>4634500</v>
      </c>
      <c r="G58" s="17">
        <f t="shared" si="1"/>
        <v>100</v>
      </c>
      <c r="H58" s="17">
        <f t="shared" si="2"/>
        <v>100</v>
      </c>
      <c r="I58" s="18">
        <f t="shared" si="3"/>
        <v>-3850800</v>
      </c>
      <c r="J58" s="17">
        <f t="shared" si="4"/>
        <v>54.617986400009435</v>
      </c>
    </row>
    <row r="59" spans="1:10" s="71" customFormat="1" ht="41.4" x14ac:dyDescent="0.3">
      <c r="A59" s="111">
        <v>9430</v>
      </c>
      <c r="B59" s="107" t="s">
        <v>132</v>
      </c>
      <c r="C59" s="108"/>
      <c r="D59" s="108">
        <v>439800</v>
      </c>
      <c r="E59" s="108">
        <v>236200</v>
      </c>
      <c r="F59" s="108">
        <v>236200</v>
      </c>
      <c r="G59" s="109">
        <f t="shared" si="1"/>
        <v>53.706230104592997</v>
      </c>
      <c r="H59" s="109">
        <f t="shared" si="2"/>
        <v>100</v>
      </c>
      <c r="I59" s="110"/>
      <c r="J59" s="109"/>
    </row>
    <row r="60" spans="1:10" x14ac:dyDescent="0.3">
      <c r="A60" s="113" t="s">
        <v>77</v>
      </c>
      <c r="B60" s="30" t="s">
        <v>78</v>
      </c>
      <c r="C60" s="33">
        <v>4130774.24</v>
      </c>
      <c r="D60" s="33">
        <v>7860000</v>
      </c>
      <c r="E60" s="33">
        <v>5860000</v>
      </c>
      <c r="F60" s="33">
        <v>5334322.5999999996</v>
      </c>
      <c r="G60" s="7">
        <f t="shared" si="1"/>
        <v>67.866699745547066</v>
      </c>
      <c r="H60" s="7">
        <f t="shared" si="2"/>
        <v>91.029395904436853</v>
      </c>
      <c r="I60" s="8">
        <f t="shared" si="3"/>
        <v>1203548.3599999994</v>
      </c>
      <c r="J60" s="7">
        <f t="shared" si="4"/>
        <v>129.13614470492095</v>
      </c>
    </row>
    <row r="61" spans="1:10" s="71" customFormat="1" ht="42" thickBot="1" x14ac:dyDescent="0.35">
      <c r="A61" s="112">
        <v>9800</v>
      </c>
      <c r="B61" s="107" t="s">
        <v>133</v>
      </c>
      <c r="C61" s="108"/>
      <c r="D61" s="108">
        <v>120000</v>
      </c>
      <c r="E61" s="108">
        <v>120000</v>
      </c>
      <c r="F61" s="108">
        <v>60000</v>
      </c>
      <c r="G61" s="109">
        <f t="shared" si="1"/>
        <v>50</v>
      </c>
      <c r="H61" s="109">
        <f t="shared" si="2"/>
        <v>50</v>
      </c>
      <c r="I61" s="110"/>
      <c r="J61" s="126"/>
    </row>
    <row r="62" spans="1:10" ht="16.2" thickBot="1" x14ac:dyDescent="0.35">
      <c r="A62" s="82" t="s">
        <v>79</v>
      </c>
      <c r="B62" s="83" t="s">
        <v>103</v>
      </c>
      <c r="C62" s="127">
        <f>C12+C16+C25+C29+C35+C39+C46+C53+C57</f>
        <v>82095867.590000004</v>
      </c>
      <c r="D62" s="127">
        <f t="shared" ref="D62:F62" si="13">D12+D16+D25+D29+D35+D39+D46+D53+D57</f>
        <v>165834653.24000001</v>
      </c>
      <c r="E62" s="127">
        <f t="shared" si="13"/>
        <v>105954531.24000001</v>
      </c>
      <c r="F62" s="127">
        <f t="shared" si="13"/>
        <v>83051799.109999985</v>
      </c>
      <c r="G62" s="84">
        <f t="shared" si="1"/>
        <v>50.081088293292574</v>
      </c>
      <c r="H62" s="84">
        <f t="shared" si="2"/>
        <v>78.384376900198333</v>
      </c>
      <c r="I62" s="85">
        <f t="shared" si="3"/>
        <v>955931.51999998093</v>
      </c>
      <c r="J62" s="86">
        <f t="shared" si="4"/>
        <v>101.16440881625621</v>
      </c>
    </row>
    <row r="63" spans="1:10" s="34" customFormat="1" ht="15" thickBot="1" x14ac:dyDescent="0.35">
      <c r="A63" s="60"/>
      <c r="B63" s="65" t="s">
        <v>113</v>
      </c>
      <c r="C63" s="61"/>
      <c r="D63" s="61"/>
      <c r="E63" s="61"/>
      <c r="F63" s="61"/>
      <c r="G63" s="62"/>
      <c r="H63" s="62"/>
      <c r="I63" s="63"/>
      <c r="J63" s="64"/>
    </row>
    <row r="64" spans="1:10" s="34" customFormat="1" ht="28.2" thickBot="1" x14ac:dyDescent="0.35">
      <c r="A64" s="57">
        <v>8831</v>
      </c>
      <c r="B64" s="58" t="s">
        <v>114</v>
      </c>
      <c r="C64" s="59"/>
      <c r="D64" s="128">
        <v>248500</v>
      </c>
      <c r="E64" s="128">
        <v>98500</v>
      </c>
      <c r="F64" s="59"/>
      <c r="G64" s="48">
        <f t="shared" si="1"/>
        <v>0</v>
      </c>
      <c r="H64" s="48"/>
      <c r="I64" s="49">
        <f t="shared" si="3"/>
        <v>0</v>
      </c>
      <c r="J64" s="50"/>
    </row>
    <row r="65" spans="1:10" s="71" customFormat="1" ht="15.75" customHeight="1" thickBot="1" x14ac:dyDescent="0.35">
      <c r="A65" s="93"/>
      <c r="B65" s="94" t="s">
        <v>123</v>
      </c>
      <c r="C65" s="101"/>
      <c r="D65" s="101"/>
      <c r="E65" s="101"/>
      <c r="F65" s="102"/>
      <c r="G65" s="103"/>
      <c r="H65" s="103"/>
      <c r="I65" s="104"/>
      <c r="J65" s="105"/>
    </row>
    <row r="66" spans="1:10" s="71" customFormat="1" x14ac:dyDescent="0.3">
      <c r="A66" s="74">
        <v>200000</v>
      </c>
      <c r="B66" s="75" t="s">
        <v>117</v>
      </c>
      <c r="C66" s="76"/>
      <c r="D66" s="129">
        <v>900873.24</v>
      </c>
      <c r="E66" s="76"/>
      <c r="F66" s="76">
        <f>F67</f>
        <v>1558377.1400000001</v>
      </c>
      <c r="G66" s="40">
        <f t="shared" ref="G66:G73" si="14">F66/D66*100</f>
        <v>172.98517380758253</v>
      </c>
      <c r="H66" s="40"/>
      <c r="I66" s="106"/>
      <c r="J66" s="106"/>
    </row>
    <row r="67" spans="1:10" s="71" customFormat="1" x14ac:dyDescent="0.3">
      <c r="A67" s="66">
        <v>208000</v>
      </c>
      <c r="B67" s="67" t="s">
        <v>118</v>
      </c>
      <c r="C67" s="73"/>
      <c r="D67" s="130">
        <v>900873.24</v>
      </c>
      <c r="E67" s="73"/>
      <c r="F67" s="73">
        <f>SUM(F68:F69)</f>
        <v>1558377.1400000001</v>
      </c>
      <c r="G67" s="37">
        <f t="shared" si="14"/>
        <v>172.98517380758253</v>
      </c>
      <c r="H67" s="37"/>
      <c r="I67" s="69"/>
      <c r="J67" s="69"/>
    </row>
    <row r="68" spans="1:10" s="71" customFormat="1" x14ac:dyDescent="0.3">
      <c r="A68" s="69">
        <v>208100</v>
      </c>
      <c r="B68" s="70" t="s">
        <v>119</v>
      </c>
      <c r="C68" s="72"/>
      <c r="D68" s="131">
        <v>3555307.84</v>
      </c>
      <c r="E68" s="72"/>
      <c r="F68" s="69">
        <v>1986314.35</v>
      </c>
      <c r="G68" s="37">
        <f t="shared" si="14"/>
        <v>55.86898348582946</v>
      </c>
      <c r="H68" s="37"/>
      <c r="I68" s="69"/>
      <c r="J68" s="69"/>
    </row>
    <row r="69" spans="1:10" s="71" customFormat="1" ht="27.6" x14ac:dyDescent="0.3">
      <c r="A69" s="69">
        <v>208400</v>
      </c>
      <c r="B69" s="70" t="s">
        <v>120</v>
      </c>
      <c r="C69" s="72"/>
      <c r="D69" s="131">
        <v>-2654434.6</v>
      </c>
      <c r="E69" s="72"/>
      <c r="F69" s="69">
        <v>-427937.21</v>
      </c>
      <c r="G69" s="37">
        <f t="shared" si="14"/>
        <v>16.121595536767039</v>
      </c>
      <c r="H69" s="37"/>
      <c r="I69" s="69"/>
      <c r="J69" s="69"/>
    </row>
    <row r="70" spans="1:10" s="71" customFormat="1" x14ac:dyDescent="0.3">
      <c r="A70" s="66">
        <v>600000</v>
      </c>
      <c r="B70" s="67" t="s">
        <v>121</v>
      </c>
      <c r="C70" s="73"/>
      <c r="D70" s="130">
        <v>900873.24</v>
      </c>
      <c r="E70" s="73"/>
      <c r="F70" s="73">
        <f>F71</f>
        <v>1558377.1400000001</v>
      </c>
      <c r="G70" s="37">
        <f t="shared" si="14"/>
        <v>172.98517380758253</v>
      </c>
      <c r="H70" s="37"/>
      <c r="I70" s="69"/>
      <c r="J70" s="69"/>
    </row>
    <row r="71" spans="1:10" s="71" customFormat="1" x14ac:dyDescent="0.3">
      <c r="A71" s="66">
        <v>602000</v>
      </c>
      <c r="B71" s="67" t="s">
        <v>122</v>
      </c>
      <c r="C71" s="73"/>
      <c r="D71" s="130">
        <v>900873.24</v>
      </c>
      <c r="E71" s="73"/>
      <c r="F71" s="73">
        <f>SUM(F72:F73)</f>
        <v>1558377.1400000001</v>
      </c>
      <c r="G71" s="37">
        <f t="shared" si="14"/>
        <v>172.98517380758253</v>
      </c>
      <c r="H71" s="37"/>
      <c r="I71" s="69"/>
      <c r="J71" s="69"/>
    </row>
    <row r="72" spans="1:10" s="71" customFormat="1" x14ac:dyDescent="0.3">
      <c r="A72" s="69">
        <v>602100</v>
      </c>
      <c r="B72" s="70" t="s">
        <v>119</v>
      </c>
      <c r="C72" s="72"/>
      <c r="D72" s="131">
        <v>3555307.84</v>
      </c>
      <c r="E72" s="72"/>
      <c r="F72" s="69">
        <v>1986314.35</v>
      </c>
      <c r="G72" s="37">
        <f t="shared" si="14"/>
        <v>55.86898348582946</v>
      </c>
      <c r="H72" s="37"/>
      <c r="I72" s="69"/>
      <c r="J72" s="69"/>
    </row>
    <row r="73" spans="1:10" s="71" customFormat="1" ht="28.2" thickBot="1" x14ac:dyDescent="0.35">
      <c r="A73" s="69">
        <v>602400</v>
      </c>
      <c r="B73" s="70" t="s">
        <v>120</v>
      </c>
      <c r="C73" s="72"/>
      <c r="D73" s="131">
        <v>-2654434.6</v>
      </c>
      <c r="E73" s="72"/>
      <c r="F73" s="69">
        <v>-427937.21</v>
      </c>
      <c r="G73" s="37">
        <f t="shared" si="14"/>
        <v>16.121595536767039</v>
      </c>
      <c r="H73" s="37"/>
      <c r="I73" s="69"/>
      <c r="J73" s="69"/>
    </row>
    <row r="74" spans="1:10" s="34" customFormat="1" ht="28.5" customHeight="1" thickBot="1" x14ac:dyDescent="0.35">
      <c r="A74" s="51"/>
      <c r="B74" s="56" t="s">
        <v>111</v>
      </c>
      <c r="C74" s="52"/>
      <c r="D74" s="52"/>
      <c r="E74" s="52"/>
      <c r="F74" s="52"/>
      <c r="G74" s="53"/>
      <c r="H74" s="53"/>
      <c r="I74" s="54"/>
      <c r="J74" s="55"/>
    </row>
    <row r="75" spans="1:10" s="35" customFormat="1" ht="14.4" thickBot="1" x14ac:dyDescent="0.35">
      <c r="A75" s="21" t="s">
        <v>90</v>
      </c>
      <c r="B75" s="22" t="s">
        <v>91</v>
      </c>
      <c r="C75" s="42">
        <f>C76+C77+C78</f>
        <v>377100.99</v>
      </c>
      <c r="D75" s="42">
        <f t="shared" ref="D75:F75" si="15">D76+D77+D78</f>
        <v>120000</v>
      </c>
      <c r="E75" s="42">
        <f t="shared" si="15"/>
        <v>52000</v>
      </c>
      <c r="F75" s="42">
        <f t="shared" si="15"/>
        <v>18200</v>
      </c>
      <c r="G75" s="24">
        <f t="shared" si="1"/>
        <v>15.166666666666668</v>
      </c>
      <c r="H75" s="24">
        <f t="shared" si="2"/>
        <v>35</v>
      </c>
      <c r="I75" s="25">
        <f t="shared" si="3"/>
        <v>-358900.99</v>
      </c>
      <c r="J75" s="26">
        <f t="shared" si="4"/>
        <v>4.8262933491635751</v>
      </c>
    </row>
    <row r="76" spans="1:10" ht="55.2" x14ac:dyDescent="0.3">
      <c r="A76" s="14" t="s">
        <v>3</v>
      </c>
      <c r="B76" s="15" t="s">
        <v>4</v>
      </c>
      <c r="C76" s="39">
        <v>70817</v>
      </c>
      <c r="D76" s="16">
        <v>100000</v>
      </c>
      <c r="E76" s="132">
        <v>40000</v>
      </c>
      <c r="F76" s="16">
        <v>6200</v>
      </c>
      <c r="G76" s="40">
        <f t="shared" si="1"/>
        <v>6.2</v>
      </c>
      <c r="H76" s="40"/>
      <c r="I76" s="41">
        <f t="shared" si="3"/>
        <v>-64617</v>
      </c>
      <c r="J76" s="40">
        <f t="shared" si="4"/>
        <v>8.754959967239504</v>
      </c>
    </row>
    <row r="77" spans="1:10" ht="27.6" x14ac:dyDescent="0.3">
      <c r="A77" s="32" t="s">
        <v>5</v>
      </c>
      <c r="B77" s="30" t="s">
        <v>6</v>
      </c>
      <c r="C77" s="72"/>
      <c r="D77" s="33">
        <v>20000</v>
      </c>
      <c r="E77" s="133">
        <v>12000</v>
      </c>
      <c r="F77" s="33">
        <v>12000</v>
      </c>
      <c r="G77" s="37">
        <f t="shared" si="1"/>
        <v>60</v>
      </c>
      <c r="H77" s="37">
        <f t="shared" si="2"/>
        <v>100</v>
      </c>
      <c r="I77" s="38">
        <f t="shared" si="3"/>
        <v>12000</v>
      </c>
      <c r="J77" s="37"/>
    </row>
    <row r="78" spans="1:10" s="71" customFormat="1" ht="14.4" thickBot="1" x14ac:dyDescent="0.35">
      <c r="A78" s="119" t="s">
        <v>7</v>
      </c>
      <c r="B78" s="107" t="s">
        <v>8</v>
      </c>
      <c r="C78" s="115">
        <v>306283.99</v>
      </c>
      <c r="D78" s="108"/>
      <c r="E78" s="108"/>
      <c r="F78" s="108"/>
      <c r="G78" s="116"/>
      <c r="H78" s="116"/>
      <c r="I78" s="117"/>
      <c r="J78" s="118"/>
    </row>
    <row r="79" spans="1:10" s="34" customFormat="1" ht="14.4" thickBot="1" x14ac:dyDescent="0.35">
      <c r="A79" s="27">
        <v>1000</v>
      </c>
      <c r="B79" s="22" t="s">
        <v>92</v>
      </c>
      <c r="C79" s="47">
        <f>C80+C81+C82</f>
        <v>748538.87</v>
      </c>
      <c r="D79" s="47">
        <f t="shared" ref="D79:F79" si="16">D80+D81+D82</f>
        <v>3992526.2000000007</v>
      </c>
      <c r="E79" s="47">
        <f t="shared" si="16"/>
        <v>3131839.91</v>
      </c>
      <c r="F79" s="47">
        <f t="shared" si="16"/>
        <v>731409.86</v>
      </c>
      <c r="G79" s="24">
        <f t="shared" si="1"/>
        <v>18.319475524042893</v>
      </c>
      <c r="H79" s="24">
        <f t="shared" si="2"/>
        <v>23.353998959672236</v>
      </c>
      <c r="I79" s="25">
        <f t="shared" si="3"/>
        <v>-17129.010000000009</v>
      </c>
      <c r="J79" s="26">
        <f t="shared" si="4"/>
        <v>97.711673944200115</v>
      </c>
    </row>
    <row r="80" spans="1:10" x14ac:dyDescent="0.3">
      <c r="A80" s="14" t="s">
        <v>9</v>
      </c>
      <c r="B80" s="15" t="s">
        <v>10</v>
      </c>
      <c r="C80" s="46">
        <v>376027.94</v>
      </c>
      <c r="D80" s="16">
        <v>766231.8</v>
      </c>
      <c r="E80" s="132">
        <v>418115.9</v>
      </c>
      <c r="F80" s="16">
        <v>149637.85</v>
      </c>
      <c r="G80" s="40">
        <f t="shared" si="1"/>
        <v>19.52905765592083</v>
      </c>
      <c r="H80" s="40">
        <f t="shared" si="2"/>
        <v>35.788605503880625</v>
      </c>
      <c r="I80" s="41">
        <f t="shared" si="3"/>
        <v>-226390.09</v>
      </c>
      <c r="J80" s="40">
        <f t="shared" si="4"/>
        <v>39.794343473519547</v>
      </c>
    </row>
    <row r="81" spans="1:10" ht="41.4" x14ac:dyDescent="0.3">
      <c r="A81" s="32" t="s">
        <v>11</v>
      </c>
      <c r="B81" s="30" t="s">
        <v>12</v>
      </c>
      <c r="C81" s="36">
        <v>349300.93</v>
      </c>
      <c r="D81" s="31">
        <v>3140720.47</v>
      </c>
      <c r="E81" s="133">
        <v>2670937.04</v>
      </c>
      <c r="F81" s="33">
        <v>566264.01</v>
      </c>
      <c r="G81" s="37">
        <f t="shared" si="1"/>
        <v>18.029748760162665</v>
      </c>
      <c r="H81" s="37">
        <f t="shared" si="2"/>
        <v>21.200949386661694</v>
      </c>
      <c r="I81" s="38">
        <f t="shared" si="3"/>
        <v>216963.08000000002</v>
      </c>
      <c r="J81" s="37">
        <f t="shared" si="4"/>
        <v>162.11351341091478</v>
      </c>
    </row>
    <row r="82" spans="1:10" ht="14.4" thickBot="1" x14ac:dyDescent="0.35">
      <c r="A82" s="9" t="s">
        <v>15</v>
      </c>
      <c r="B82" s="10" t="s">
        <v>16</v>
      </c>
      <c r="C82" s="43">
        <v>23210</v>
      </c>
      <c r="D82" s="11">
        <v>85573.93</v>
      </c>
      <c r="E82" s="134">
        <v>42786.97</v>
      </c>
      <c r="F82" s="11">
        <v>15508</v>
      </c>
      <c r="G82" s="44">
        <f t="shared" si="1"/>
        <v>18.122341699160014</v>
      </c>
      <c r="H82" s="44">
        <f t="shared" si="2"/>
        <v>36.244679162838594</v>
      </c>
      <c r="I82" s="45">
        <f t="shared" si="3"/>
        <v>-7702</v>
      </c>
      <c r="J82" s="44">
        <f t="shared" si="4"/>
        <v>66.81602757432141</v>
      </c>
    </row>
    <row r="83" spans="1:10" s="34" customFormat="1" ht="14.4" thickBot="1" x14ac:dyDescent="0.35">
      <c r="A83" s="27">
        <v>3000</v>
      </c>
      <c r="B83" s="22" t="s">
        <v>93</v>
      </c>
      <c r="C83" s="47">
        <f>C84+C85</f>
        <v>358226.69</v>
      </c>
      <c r="D83" s="47">
        <f t="shared" ref="D83:F83" si="17">D84+D85</f>
        <v>1062700</v>
      </c>
      <c r="E83" s="47">
        <f t="shared" si="17"/>
        <v>601350</v>
      </c>
      <c r="F83" s="47">
        <f t="shared" si="17"/>
        <v>555442.53</v>
      </c>
      <c r="G83" s="24">
        <f t="shared" si="1"/>
        <v>52.267105486026168</v>
      </c>
      <c r="H83" s="24">
        <f t="shared" si="2"/>
        <v>92.365931653779</v>
      </c>
      <c r="I83" s="25">
        <f t="shared" si="3"/>
        <v>197215.84000000003</v>
      </c>
      <c r="J83" s="26">
        <f t="shared" si="4"/>
        <v>155.05336299760359</v>
      </c>
    </row>
    <row r="84" spans="1:10" ht="55.2" x14ac:dyDescent="0.3">
      <c r="A84" s="14" t="s">
        <v>25</v>
      </c>
      <c r="B84" s="15" t="s">
        <v>26</v>
      </c>
      <c r="C84" s="46">
        <v>332021.69</v>
      </c>
      <c r="D84" s="16">
        <v>933700</v>
      </c>
      <c r="E84" s="132">
        <v>487350</v>
      </c>
      <c r="F84" s="16">
        <v>542092.53</v>
      </c>
      <c r="G84" s="40">
        <f t="shared" si="1"/>
        <v>58.058533790296671</v>
      </c>
      <c r="H84" s="40">
        <f t="shared" si="2"/>
        <v>111.23269313634965</v>
      </c>
      <c r="I84" s="41">
        <f t="shared" si="3"/>
        <v>210070.84000000003</v>
      </c>
      <c r="J84" s="40">
        <f t="shared" si="4"/>
        <v>163.27021587053545</v>
      </c>
    </row>
    <row r="85" spans="1:10" ht="28.2" thickBot="1" x14ac:dyDescent="0.35">
      <c r="A85" s="9" t="s">
        <v>27</v>
      </c>
      <c r="B85" s="10" t="s">
        <v>28</v>
      </c>
      <c r="C85" s="43">
        <v>26205</v>
      </c>
      <c r="D85" s="11">
        <v>129000</v>
      </c>
      <c r="E85" s="134">
        <v>114000</v>
      </c>
      <c r="F85" s="11">
        <v>13350</v>
      </c>
      <c r="G85" s="44">
        <f t="shared" si="1"/>
        <v>10.348837209302324</v>
      </c>
      <c r="H85" s="44">
        <f t="shared" si="2"/>
        <v>11.710526315789474</v>
      </c>
      <c r="I85" s="45">
        <f t="shared" si="3"/>
        <v>-12855</v>
      </c>
      <c r="J85" s="44">
        <f t="shared" si="4"/>
        <v>50.944476244991407</v>
      </c>
    </row>
    <row r="86" spans="1:10" s="34" customFormat="1" ht="14.4" thickBot="1" x14ac:dyDescent="0.35">
      <c r="A86" s="27">
        <v>4000</v>
      </c>
      <c r="B86" s="22" t="s">
        <v>94</v>
      </c>
      <c r="C86" s="47">
        <f>C87+C88+C89</f>
        <v>247680.72999999998</v>
      </c>
      <c r="D86" s="47">
        <f t="shared" ref="D86:F86" si="18">D87+D88+D89</f>
        <v>743197</v>
      </c>
      <c r="E86" s="47">
        <f t="shared" si="18"/>
        <v>363598.5</v>
      </c>
      <c r="F86" s="47">
        <f t="shared" si="18"/>
        <v>136816.82999999999</v>
      </c>
      <c r="G86" s="24">
        <f t="shared" si="1"/>
        <v>18.409227970511182</v>
      </c>
      <c r="H86" s="24">
        <f t="shared" si="2"/>
        <v>37.628546322385816</v>
      </c>
      <c r="I86" s="25">
        <f t="shared" si="3"/>
        <v>-110863.9</v>
      </c>
      <c r="J86" s="26">
        <f t="shared" si="4"/>
        <v>55.239190388368122</v>
      </c>
    </row>
    <row r="87" spans="1:10" x14ac:dyDescent="0.3">
      <c r="A87" s="14" t="s">
        <v>31</v>
      </c>
      <c r="B87" s="15" t="s">
        <v>32</v>
      </c>
      <c r="C87" s="46">
        <v>101411.95</v>
      </c>
      <c r="D87" s="16">
        <v>439197</v>
      </c>
      <c r="E87" s="132">
        <v>211598.5</v>
      </c>
      <c r="F87" s="16">
        <v>114586.45</v>
      </c>
      <c r="G87" s="40">
        <f t="shared" si="1"/>
        <v>26.089989230345378</v>
      </c>
      <c r="H87" s="40">
        <f t="shared" si="2"/>
        <v>54.152770459147867</v>
      </c>
      <c r="I87" s="41">
        <f t="shared" si="3"/>
        <v>13174.5</v>
      </c>
      <c r="J87" s="40">
        <f t="shared" si="4"/>
        <v>112.99107255111454</v>
      </c>
    </row>
    <row r="88" spans="1:10" x14ac:dyDescent="0.3">
      <c r="A88" s="32" t="s">
        <v>33</v>
      </c>
      <c r="B88" s="30" t="s">
        <v>34</v>
      </c>
      <c r="C88" s="36">
        <v>4283</v>
      </c>
      <c r="D88" s="31">
        <v>10000</v>
      </c>
      <c r="E88" s="133">
        <v>5000</v>
      </c>
      <c r="F88" s="33">
        <v>1499</v>
      </c>
      <c r="G88" s="37">
        <f t="shared" si="1"/>
        <v>14.99</v>
      </c>
      <c r="H88" s="37">
        <f t="shared" si="2"/>
        <v>29.98</v>
      </c>
      <c r="I88" s="38">
        <f t="shared" si="3"/>
        <v>-2784</v>
      </c>
      <c r="J88" s="37">
        <f t="shared" si="4"/>
        <v>34.998832593976189</v>
      </c>
    </row>
    <row r="89" spans="1:10" ht="28.2" thickBot="1" x14ac:dyDescent="0.35">
      <c r="A89" s="9" t="s">
        <v>35</v>
      </c>
      <c r="B89" s="10" t="s">
        <v>36</v>
      </c>
      <c r="C89" s="43">
        <v>141985.78</v>
      </c>
      <c r="D89" s="11">
        <v>294000</v>
      </c>
      <c r="E89" s="134">
        <v>147000</v>
      </c>
      <c r="F89" s="11">
        <v>20731.38</v>
      </c>
      <c r="G89" s="44">
        <f t="shared" si="1"/>
        <v>7.0514897959183687</v>
      </c>
      <c r="H89" s="44">
        <f t="shared" si="2"/>
        <v>14.102979591836737</v>
      </c>
      <c r="I89" s="45">
        <f t="shared" si="3"/>
        <v>-121254.39999999999</v>
      </c>
      <c r="J89" s="44">
        <f t="shared" si="4"/>
        <v>14.601025539318094</v>
      </c>
    </row>
    <row r="90" spans="1:10" s="34" customFormat="1" ht="14.4" thickBot="1" x14ac:dyDescent="0.35">
      <c r="A90" s="27">
        <v>6000</v>
      </c>
      <c r="B90" s="22" t="s">
        <v>96</v>
      </c>
      <c r="C90" s="47">
        <f>C92+C93</f>
        <v>104231.72</v>
      </c>
      <c r="D90" s="47">
        <f>D92+D93+D91</f>
        <v>688584.8</v>
      </c>
      <c r="E90" s="135">
        <f t="shared" ref="E90:F90" si="19">E92+E93+E91</f>
        <v>517942.4</v>
      </c>
      <c r="F90" s="47">
        <f t="shared" si="19"/>
        <v>251395.06</v>
      </c>
      <c r="G90" s="24">
        <f t="shared" si="1"/>
        <v>36.508947046173539</v>
      </c>
      <c r="H90" s="24">
        <f t="shared" si="2"/>
        <v>48.537262058483719</v>
      </c>
      <c r="I90" s="25">
        <f t="shared" si="3"/>
        <v>147163.34</v>
      </c>
      <c r="J90" s="26">
        <f t="shared" si="4"/>
        <v>241.18863240479959</v>
      </c>
    </row>
    <row r="91" spans="1:10" s="71" customFormat="1" ht="27.6" x14ac:dyDescent="0.3">
      <c r="A91" s="121">
        <v>6013</v>
      </c>
      <c r="B91" s="123" t="s">
        <v>125</v>
      </c>
      <c r="C91" s="120"/>
      <c r="D91" s="120">
        <v>250000</v>
      </c>
      <c r="E91" s="136">
        <v>250000</v>
      </c>
      <c r="F91" s="120">
        <v>0</v>
      </c>
      <c r="G91" s="37">
        <f t="shared" si="1"/>
        <v>0</v>
      </c>
      <c r="H91" s="37">
        <f t="shared" si="2"/>
        <v>0</v>
      </c>
      <c r="I91" s="38">
        <f t="shared" si="3"/>
        <v>0</v>
      </c>
      <c r="J91" s="37"/>
    </row>
    <row r="92" spans="1:10" x14ac:dyDescent="0.3">
      <c r="A92" s="32" t="s">
        <v>51</v>
      </c>
      <c r="B92" s="30" t="s">
        <v>52</v>
      </c>
      <c r="C92" s="72">
        <v>104231.72</v>
      </c>
      <c r="D92" s="33">
        <v>294584.8</v>
      </c>
      <c r="E92" s="133">
        <v>199942.39999999999</v>
      </c>
      <c r="F92" s="33">
        <v>183743.86</v>
      </c>
      <c r="G92" s="37">
        <f t="shared" si="1"/>
        <v>62.373842778038778</v>
      </c>
      <c r="H92" s="37">
        <f t="shared" si="2"/>
        <v>91.898396738260615</v>
      </c>
      <c r="I92" s="38">
        <f t="shared" si="3"/>
        <v>79512.139999999985</v>
      </c>
      <c r="J92" s="37">
        <f t="shared" si="4"/>
        <v>176.28401411777526</v>
      </c>
    </row>
    <row r="93" spans="1:10" ht="14.4" thickBot="1" x14ac:dyDescent="0.35">
      <c r="A93" s="9" t="s">
        <v>53</v>
      </c>
      <c r="B93" s="10" t="s">
        <v>54</v>
      </c>
      <c r="C93" s="43"/>
      <c r="D93" s="11">
        <v>144000</v>
      </c>
      <c r="E93" s="134">
        <v>68000</v>
      </c>
      <c r="F93" s="11">
        <v>67651.199999999997</v>
      </c>
      <c r="G93" s="44">
        <f t="shared" ref="G93:G115" si="20">F93/D93*100</f>
        <v>46.98</v>
      </c>
      <c r="H93" s="44">
        <f t="shared" ref="H93:H106" si="21">F93/E93*100</f>
        <v>99.487058823529409</v>
      </c>
      <c r="I93" s="45">
        <f t="shared" ref="I93:I106" si="22">F93-C93</f>
        <v>67651.199999999997</v>
      </c>
      <c r="J93" s="37"/>
    </row>
    <row r="94" spans="1:10" s="34" customFormat="1" ht="14.4" thickBot="1" x14ac:dyDescent="0.35">
      <c r="A94" s="27">
        <v>7000</v>
      </c>
      <c r="B94" s="22" t="s">
        <v>97</v>
      </c>
      <c r="C94" s="47">
        <f>C95+C96+C98+C97</f>
        <v>1098247.04</v>
      </c>
      <c r="D94" s="47">
        <f>D95+D96+D98</f>
        <v>2608581</v>
      </c>
      <c r="E94" s="135">
        <f t="shared" ref="E94:F94" si="23">E95+E96+E98</f>
        <v>1598581</v>
      </c>
      <c r="F94" s="47">
        <f t="shared" si="23"/>
        <v>841321.2</v>
      </c>
      <c r="G94" s="24">
        <f t="shared" si="20"/>
        <v>32.252063478189861</v>
      </c>
      <c r="H94" s="24">
        <f t="shared" si="21"/>
        <v>52.629250566596241</v>
      </c>
      <c r="I94" s="25">
        <f t="shared" si="22"/>
        <v>-256925.84000000008</v>
      </c>
      <c r="J94" s="26">
        <f t="shared" ref="J94:J103" si="24">F94/C94*100</f>
        <v>76.605824496463015</v>
      </c>
    </row>
    <row r="95" spans="1:10" x14ac:dyDescent="0.3">
      <c r="A95" s="14" t="s">
        <v>104</v>
      </c>
      <c r="B95" s="15" t="s">
        <v>101</v>
      </c>
      <c r="C95" s="46"/>
      <c r="D95" s="16">
        <v>768581</v>
      </c>
      <c r="E95" s="132">
        <v>658581</v>
      </c>
      <c r="F95" s="16">
        <v>544800</v>
      </c>
      <c r="G95" s="40">
        <f t="shared" si="20"/>
        <v>70.883875609727525</v>
      </c>
      <c r="H95" s="40">
        <f t="shared" si="21"/>
        <v>82.723309661226182</v>
      </c>
      <c r="I95" s="41">
        <f t="shared" si="22"/>
        <v>544800</v>
      </c>
      <c r="J95" s="44"/>
    </row>
    <row r="96" spans="1:10" ht="27.6" x14ac:dyDescent="0.3">
      <c r="A96" s="32" t="s">
        <v>105</v>
      </c>
      <c r="B96" s="30" t="s">
        <v>106</v>
      </c>
      <c r="C96" s="36"/>
      <c r="D96" s="31">
        <v>1640000</v>
      </c>
      <c r="E96" s="133">
        <v>740000</v>
      </c>
      <c r="F96" s="33">
        <v>96546</v>
      </c>
      <c r="G96" s="37">
        <f t="shared" si="20"/>
        <v>5.8869512195121949</v>
      </c>
      <c r="H96" s="37">
        <f t="shared" si="21"/>
        <v>13.046756756756755</v>
      </c>
      <c r="I96" s="38">
        <f t="shared" si="22"/>
        <v>96546</v>
      </c>
      <c r="J96" s="44"/>
    </row>
    <row r="97" spans="1:10" s="71" customFormat="1" ht="41.4" x14ac:dyDescent="0.3">
      <c r="A97" s="114">
        <v>7361</v>
      </c>
      <c r="B97" s="10" t="s">
        <v>126</v>
      </c>
      <c r="C97" s="43">
        <v>98791.33</v>
      </c>
      <c r="D97" s="11"/>
      <c r="E97" s="134"/>
      <c r="F97" s="11"/>
      <c r="G97" s="44"/>
      <c r="H97" s="44"/>
      <c r="I97" s="38">
        <f t="shared" si="22"/>
        <v>-98791.33</v>
      </c>
      <c r="J97" s="44">
        <f t="shared" si="24"/>
        <v>0</v>
      </c>
    </row>
    <row r="98" spans="1:10" ht="42" thickBot="1" x14ac:dyDescent="0.35">
      <c r="A98" s="9" t="s">
        <v>107</v>
      </c>
      <c r="B98" s="10" t="s">
        <v>108</v>
      </c>
      <c r="C98" s="43">
        <v>999455.71</v>
      </c>
      <c r="D98" s="11">
        <v>200000</v>
      </c>
      <c r="E98" s="134">
        <v>200000</v>
      </c>
      <c r="F98" s="11">
        <v>199975.2</v>
      </c>
      <c r="G98" s="44">
        <f t="shared" si="20"/>
        <v>99.987600000000015</v>
      </c>
      <c r="H98" s="44">
        <f t="shared" si="21"/>
        <v>99.987600000000015</v>
      </c>
      <c r="I98" s="45">
        <f t="shared" si="22"/>
        <v>-799480.51</v>
      </c>
      <c r="J98" s="44">
        <f>F98/C98*100</f>
        <v>20.00841037768447</v>
      </c>
    </row>
    <row r="99" spans="1:10" s="34" customFormat="1" ht="14.4" thickBot="1" x14ac:dyDescent="0.35">
      <c r="A99" s="27">
        <v>8000</v>
      </c>
      <c r="B99" s="22" t="s">
        <v>98</v>
      </c>
      <c r="C99" s="47">
        <f>C101+C102</f>
        <v>121111.55</v>
      </c>
      <c r="D99" s="47">
        <f>D101+D102+D100</f>
        <v>428016.05</v>
      </c>
      <c r="E99" s="135">
        <f t="shared" ref="E99:F99" si="25">E101+E102+E100</f>
        <v>280442.82999999996</v>
      </c>
      <c r="F99" s="47">
        <f t="shared" si="25"/>
        <v>190359.3</v>
      </c>
      <c r="G99" s="24">
        <f t="shared" si="20"/>
        <v>44.474804157460916</v>
      </c>
      <c r="H99" s="24">
        <f t="shared" si="21"/>
        <v>67.878112626377359</v>
      </c>
      <c r="I99" s="25">
        <f t="shared" si="22"/>
        <v>69247.749999999985</v>
      </c>
      <c r="J99" s="26"/>
    </row>
    <row r="100" spans="1:10" s="124" customFormat="1" ht="28.2" thickBot="1" x14ac:dyDescent="0.35">
      <c r="A100" s="121">
        <v>8110</v>
      </c>
      <c r="B100" s="123" t="s">
        <v>70</v>
      </c>
      <c r="C100" s="120"/>
      <c r="D100" s="120">
        <v>32000</v>
      </c>
      <c r="E100" s="136">
        <v>32000</v>
      </c>
      <c r="F100" s="120">
        <v>0</v>
      </c>
      <c r="G100" s="37">
        <f t="shared" si="20"/>
        <v>0</v>
      </c>
      <c r="H100" s="37">
        <f t="shared" si="21"/>
        <v>0</v>
      </c>
      <c r="I100" s="38">
        <f>F100-C100</f>
        <v>0</v>
      </c>
      <c r="J100" s="122"/>
    </row>
    <row r="101" spans="1:10" ht="14.4" thickBot="1" x14ac:dyDescent="0.35">
      <c r="A101" s="32" t="s">
        <v>71</v>
      </c>
      <c r="B101" s="30" t="s">
        <v>72</v>
      </c>
      <c r="C101" s="72">
        <v>12200</v>
      </c>
      <c r="D101" s="33">
        <v>121146.44</v>
      </c>
      <c r="E101" s="133">
        <v>65573.22</v>
      </c>
      <c r="F101" s="33">
        <v>111146.44</v>
      </c>
      <c r="G101" s="37">
        <f t="shared" si="20"/>
        <v>91.745527148796114</v>
      </c>
      <c r="H101" s="37">
        <f t="shared" si="21"/>
        <v>169.49974395035045</v>
      </c>
      <c r="I101" s="38">
        <f>F101-C101</f>
        <v>98946.44</v>
      </c>
      <c r="J101" s="122">
        <f t="shared" ref="J101:J102" si="26">F101/C101*100</f>
        <v>911.03639344262297</v>
      </c>
    </row>
    <row r="102" spans="1:10" ht="14.4" thickBot="1" x14ac:dyDescent="0.35">
      <c r="A102" s="9" t="s">
        <v>109</v>
      </c>
      <c r="B102" s="10" t="s">
        <v>110</v>
      </c>
      <c r="C102" s="43">
        <v>108911.55</v>
      </c>
      <c r="D102" s="11">
        <v>274869.61</v>
      </c>
      <c r="E102" s="134">
        <v>182869.61</v>
      </c>
      <c r="F102" s="11">
        <v>79212.86</v>
      </c>
      <c r="G102" s="44">
        <f t="shared" si="20"/>
        <v>28.818340448767692</v>
      </c>
      <c r="H102" s="44">
        <f t="shared" si="21"/>
        <v>43.316579501646011</v>
      </c>
      <c r="I102" s="45">
        <f t="shared" si="22"/>
        <v>-29698.690000000002</v>
      </c>
      <c r="J102" s="122">
        <f t="shared" si="26"/>
        <v>72.731367793406662</v>
      </c>
    </row>
    <row r="103" spans="1:10" s="3" customFormat="1" ht="16.2" thickBot="1" x14ac:dyDescent="0.35">
      <c r="A103" s="87" t="s">
        <v>79</v>
      </c>
      <c r="B103" s="88" t="s">
        <v>112</v>
      </c>
      <c r="C103" s="89">
        <f>C75+C79+C83+C86+C90+C94+C99</f>
        <v>3055137.59</v>
      </c>
      <c r="D103" s="89">
        <f t="shared" ref="D103:F103" si="27">D75+D79+D83+D86+D90+D94+D99</f>
        <v>9643605.0500000007</v>
      </c>
      <c r="E103" s="89">
        <f t="shared" si="27"/>
        <v>6545754.6400000006</v>
      </c>
      <c r="F103" s="89">
        <f t="shared" si="27"/>
        <v>2724944.7800000003</v>
      </c>
      <c r="G103" s="90">
        <f t="shared" si="20"/>
        <v>28.25649501272348</v>
      </c>
      <c r="H103" s="90">
        <f t="shared" si="21"/>
        <v>41.629192199602521</v>
      </c>
      <c r="I103" s="91">
        <f t="shared" si="22"/>
        <v>-330192.80999999959</v>
      </c>
      <c r="J103" s="92">
        <f t="shared" si="24"/>
        <v>89.192211470907949</v>
      </c>
    </row>
    <row r="104" spans="1:10" ht="15" thickBot="1" x14ac:dyDescent="0.35">
      <c r="A104" s="60"/>
      <c r="B104" s="65" t="s">
        <v>115</v>
      </c>
      <c r="C104" s="61"/>
      <c r="D104" s="61"/>
      <c r="E104" s="61"/>
      <c r="F104" s="61"/>
      <c r="G104" s="62"/>
      <c r="H104" s="62"/>
      <c r="I104" s="63"/>
      <c r="J104" s="64"/>
    </row>
    <row r="105" spans="1:10" ht="28.2" thickBot="1" x14ac:dyDescent="0.35">
      <c r="A105" s="57">
        <v>8831</v>
      </c>
      <c r="B105" s="58" t="s">
        <v>114</v>
      </c>
      <c r="C105" s="59"/>
      <c r="D105" s="59">
        <v>101500</v>
      </c>
      <c r="E105" s="59">
        <v>48500</v>
      </c>
      <c r="F105" s="59">
        <v>31434.55</v>
      </c>
      <c r="G105" s="48">
        <f t="shared" si="20"/>
        <v>30.97</v>
      </c>
      <c r="H105" s="48">
        <f t="shared" si="21"/>
        <v>64.813505154639174</v>
      </c>
      <c r="I105" s="49">
        <f t="shared" si="22"/>
        <v>31434.55</v>
      </c>
      <c r="J105" s="50"/>
    </row>
    <row r="106" spans="1:10" ht="28.2" thickBot="1" x14ac:dyDescent="0.35">
      <c r="A106" s="99">
        <v>8832</v>
      </c>
      <c r="B106" s="100" t="s">
        <v>116</v>
      </c>
      <c r="C106" s="95"/>
      <c r="D106" s="95">
        <v>-101500</v>
      </c>
      <c r="E106" s="95">
        <v>-48500</v>
      </c>
      <c r="F106" s="95">
        <v>0</v>
      </c>
      <c r="G106" s="96">
        <f t="shared" si="20"/>
        <v>0</v>
      </c>
      <c r="H106" s="96">
        <f t="shared" si="21"/>
        <v>0</v>
      </c>
      <c r="I106" s="97">
        <f t="shared" si="22"/>
        <v>0</v>
      </c>
      <c r="J106" s="98"/>
    </row>
    <row r="107" spans="1:10" s="71" customFormat="1" ht="15.75" customHeight="1" thickBot="1" x14ac:dyDescent="0.35">
      <c r="A107" s="93"/>
      <c r="B107" s="94" t="s">
        <v>124</v>
      </c>
      <c r="C107" s="101"/>
      <c r="D107" s="101"/>
      <c r="E107" s="101"/>
      <c r="F107" s="102"/>
      <c r="G107" s="103"/>
      <c r="H107" s="103"/>
      <c r="I107" s="104"/>
      <c r="J107" s="105"/>
    </row>
    <row r="108" spans="1:10" x14ac:dyDescent="0.3">
      <c r="A108" s="74">
        <v>200000</v>
      </c>
      <c r="B108" s="75" t="s">
        <v>117</v>
      </c>
      <c r="C108" s="76"/>
      <c r="D108" s="129">
        <v>3068024.58</v>
      </c>
      <c r="E108" s="76"/>
      <c r="F108" s="74">
        <f>F109</f>
        <v>807570.28</v>
      </c>
      <c r="G108" s="40">
        <f t="shared" si="20"/>
        <v>26.322158083883409</v>
      </c>
      <c r="H108" s="40"/>
      <c r="I108" s="106"/>
      <c r="J108" s="106"/>
    </row>
    <row r="109" spans="1:10" x14ac:dyDescent="0.3">
      <c r="A109" s="66">
        <v>208000</v>
      </c>
      <c r="B109" s="67" t="s">
        <v>118</v>
      </c>
      <c r="C109" s="68"/>
      <c r="D109" s="130">
        <v>3068024.58</v>
      </c>
      <c r="E109" s="73"/>
      <c r="F109" s="66">
        <f>SUM(F110:F111)</f>
        <v>807570.28</v>
      </c>
      <c r="G109" s="37">
        <f t="shared" si="20"/>
        <v>26.322158083883409</v>
      </c>
      <c r="H109" s="37"/>
      <c r="I109" s="69"/>
      <c r="J109" s="69"/>
    </row>
    <row r="110" spans="1:10" x14ac:dyDescent="0.3">
      <c r="A110" s="69">
        <v>208100</v>
      </c>
      <c r="B110" s="70" t="s">
        <v>119</v>
      </c>
      <c r="C110" s="36"/>
      <c r="D110" s="131">
        <v>413589.98</v>
      </c>
      <c r="E110" s="72"/>
      <c r="F110" s="69">
        <v>379633.07</v>
      </c>
      <c r="G110" s="37">
        <f t="shared" si="20"/>
        <v>91.789716472338142</v>
      </c>
      <c r="H110" s="37"/>
      <c r="I110" s="69"/>
      <c r="J110" s="69"/>
    </row>
    <row r="111" spans="1:10" ht="27.6" x14ac:dyDescent="0.3">
      <c r="A111" s="69">
        <v>208400</v>
      </c>
      <c r="B111" s="70" t="s">
        <v>120</v>
      </c>
      <c r="C111" s="36"/>
      <c r="D111" s="131">
        <v>2654434.6</v>
      </c>
      <c r="E111" s="72"/>
      <c r="F111" s="69">
        <v>427937.21</v>
      </c>
      <c r="G111" s="37">
        <f t="shared" si="20"/>
        <v>16.121595536767039</v>
      </c>
      <c r="H111" s="37"/>
      <c r="I111" s="69"/>
      <c r="J111" s="69"/>
    </row>
    <row r="112" spans="1:10" x14ac:dyDescent="0.3">
      <c r="A112" s="66">
        <v>600000</v>
      </c>
      <c r="B112" s="67" t="s">
        <v>121</v>
      </c>
      <c r="C112" s="68"/>
      <c r="D112" s="130">
        <v>3068024.58</v>
      </c>
      <c r="E112" s="73"/>
      <c r="F112" s="66">
        <f>F113</f>
        <v>807570.28</v>
      </c>
      <c r="G112" s="37">
        <f t="shared" si="20"/>
        <v>26.322158083883409</v>
      </c>
      <c r="H112" s="37"/>
      <c r="I112" s="69"/>
      <c r="J112" s="69"/>
    </row>
    <row r="113" spans="1:10" x14ac:dyDescent="0.3">
      <c r="A113" s="66">
        <v>602000</v>
      </c>
      <c r="B113" s="67" t="s">
        <v>122</v>
      </c>
      <c r="C113" s="68"/>
      <c r="D113" s="130">
        <v>3068024.58</v>
      </c>
      <c r="E113" s="73"/>
      <c r="F113" s="66">
        <f>SUM(F114:F115)</f>
        <v>807570.28</v>
      </c>
      <c r="G113" s="37">
        <f t="shared" si="20"/>
        <v>26.322158083883409</v>
      </c>
      <c r="H113" s="37"/>
      <c r="I113" s="69"/>
      <c r="J113" s="69"/>
    </row>
    <row r="114" spans="1:10" x14ac:dyDescent="0.3">
      <c r="A114" s="69">
        <v>602100</v>
      </c>
      <c r="B114" s="70" t="s">
        <v>119</v>
      </c>
      <c r="C114" s="36"/>
      <c r="D114" s="131">
        <v>413589.98</v>
      </c>
      <c r="E114" s="72"/>
      <c r="F114" s="69">
        <v>379633.07</v>
      </c>
      <c r="G114" s="37">
        <f t="shared" si="20"/>
        <v>91.789716472338142</v>
      </c>
      <c r="H114" s="37"/>
      <c r="I114" s="69"/>
      <c r="J114" s="69"/>
    </row>
    <row r="115" spans="1:10" ht="27.6" x14ac:dyDescent="0.3">
      <c r="A115" s="69">
        <v>602400</v>
      </c>
      <c r="B115" s="70" t="s">
        <v>120</v>
      </c>
      <c r="C115" s="36"/>
      <c r="D115" s="131">
        <v>2654434.6</v>
      </c>
      <c r="E115" s="72"/>
      <c r="F115" s="69">
        <v>427937.21</v>
      </c>
      <c r="G115" s="37">
        <f t="shared" si="20"/>
        <v>16.121595536767039</v>
      </c>
      <c r="H115" s="37"/>
      <c r="I115" s="69"/>
      <c r="J115" s="69"/>
    </row>
    <row r="122" spans="1:10" x14ac:dyDescent="0.3">
      <c r="F122" s="125"/>
    </row>
  </sheetData>
  <mergeCells count="11">
    <mergeCell ref="G1:J4"/>
    <mergeCell ref="A5:K5"/>
    <mergeCell ref="C8:C9"/>
    <mergeCell ref="D8:D9"/>
    <mergeCell ref="E8:E9"/>
    <mergeCell ref="F8:F9"/>
    <mergeCell ref="B8:B9"/>
    <mergeCell ref="A8:A9"/>
    <mergeCell ref="G8:H8"/>
    <mergeCell ref="I8:J8"/>
    <mergeCell ref="A6:K6"/>
  </mergeCells>
  <pageMargins left="0.32" right="0.33" top="0.39370078740157499" bottom="0.39370078740157499" header="0" footer="0"/>
  <pageSetup paperSize="9" scale="8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2020-08-06T16:43:10Z</cp:lastPrinted>
  <dcterms:created xsi:type="dcterms:W3CDTF">2020-04-02T08:10:37Z</dcterms:created>
  <dcterms:modified xsi:type="dcterms:W3CDTF">2020-08-06T16:43:55Z</dcterms:modified>
</cp:coreProperties>
</file>