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<sst xmlns="http://schemas.openxmlformats.org/spreadsheetml/2006/main" count="179" uniqueCount="159">
  <si>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</si>
  <si>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</si>
  <si>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</si>
  <si>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</si>
  <si>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</si>
  <si>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</si>
  <si>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</si>
  <si>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</si>
  <si>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</si>
  <si>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</si>
  <si>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</si>
  <si>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</si>
  <si>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</si>
  <si>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</si>
  <si>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</si>
  <si>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</si>
  <si>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</si>
  <si>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</si>
  <si>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</si>
  <si>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</si>
  <si>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</si>
  <si>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</si>
  <si>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</si>
  <si>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</si>
  <si>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</si>
  <si>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</si>
  <si>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</si>
  <si>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</si>
  <si>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</si>
  <si>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</si>
  <si>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</si>
  <si>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</si>
  <si>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</si>
  <si>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</si>
  <si>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</si>
  <si>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</si>
  <si>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</si>
  <si>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</si>
  <si>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</si>
  <si>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</si>
  <si>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</si>
  <si>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</si>
  <si>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</si>
  <si>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</si>
  <si>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</si>
  <si>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</si>
  <si>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</si>
  <si>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</si>
  <si>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</si>
  <si>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</si>
  <si>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</si>
  <si>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</si>
  <si>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</si>
  <si>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</si>
  <si>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</si>
  <si>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</si>
  <si>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</si>
  <si>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</si>
  <si>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</si>
  <si>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</si>
  <si>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</si>
  <si>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</si>
  <si>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</si>
  <si>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</si>
  <si>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</si>
  <si>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</si>
  <si>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</si>
  <si>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</si>
  <si>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</si>
  <si>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</si>
  <si>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</si>
  <si>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</si>
  <si>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</si>
  <si>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</si>
  <si>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</si>
  <si>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</si>
  <si>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</si>
  <si>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</si>
  <si>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</si>
  <si>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</si>
  <si>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</si>
  <si>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</si>
  <si>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</si>
  <si>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</si>
  <si>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</si>
  <si>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</si>
  <si>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</si>
  <si>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</si>
  <si>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</si>
  <si>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</si>
  <si>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</si>
  <si>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</si>
  <si>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</si>
  <si>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</si>
  <si>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</si>
  <si>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</si>
  <si>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</si>
  <si>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</si>
  <si>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</si>
  <si>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</si>
  <si>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</si>
  <si>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</si>
  <si>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</si>
  <si>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</si>
  <si>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</si>
  <si>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</si>
  <si>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</si>
  <si>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</si>
  <si>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</si>
  <si>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</si>
  <si>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</si>
  <si>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</si>
  <si>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</si>
  <si>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</si>
  <si>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</si>
  <si>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</si>
  <si>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</si>
  <si>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</si>
  <si>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</si>
  <si>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</si>
  <si>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</si>
  <si>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</si>
  <si>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</si>
  <si>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</si>
  <si>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</si>
  <si>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</si>
  <si>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</si>
  <si>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</si>
  <si>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</si>
  <si>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</si>
  <si>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</si>
  <si>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</si>
  <si>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</si>
  <si>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</si>
  <si>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</si>
  <si>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</si>
  <si>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</si>
  <si>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</si>
  <si>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</si>
  <si>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</si>
  <si>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</si>
  <si>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</si>
  <si>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</si>
  <si>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</si>
  <si>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</si>
  <si>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</si>
  <si>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</si>
  <si>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</si>
  <si>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</si>
  <si>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</si>
  <si>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</si>
  <si>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</si>
  <si>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</si>
  <si>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</si>
  <si>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</si>
  <si>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</si>
  <si>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 xml:space="preserve">                                                  Звіт про виконання бюджету Менської ОТГ за  1 півріччя 2019 року</t>
  </si>
  <si>
    <t>касові видатки за  1 півріччя 2019 року</t>
  </si>
  <si>
    <t xml:space="preserve">Додаток №2 до проекту рішення виконавчого комітету Менської міської ради від __ липня 2019 року
«Про виконання бюджету Менської міської об’єднаної територіальної громади за 1 півріччя 2019 року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</si>
</sst>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tabSelected="1" zoomScale="66" zoomScaleNormal="66" zoomScalePageLayoutView="0" workbookViewId="0" topLeftCell="E1">
      <pane ySplit="9" topLeftCell="A10" activePane="bottomLeft" state="frozen"/>
      <selection pane="topLeft" activeCell="A1" sqref="A1"/>
      <selection pane="bottomLeft" activeCell="S1" sqref="S1:V3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3" t="s">
        <v>158</v>
      </c>
      <c r="T1" s="54"/>
      <c r="U1" s="54"/>
      <c r="V1" s="54"/>
    </row>
    <row r="2" spans="19:22" ht="12.75">
      <c r="S2" s="54"/>
      <c r="T2" s="54"/>
      <c r="U2" s="54"/>
      <c r="V2" s="54"/>
    </row>
    <row r="3" spans="19:22" ht="56.25" customHeight="1">
      <c r="S3" s="54"/>
      <c r="T3" s="54"/>
      <c r="U3" s="54"/>
      <c r="V3" s="54"/>
    </row>
    <row r="4" spans="1:22" s="11" customFormat="1" ht="29.25" customHeight="1">
      <c r="A4" s="55" t="s">
        <v>156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</row>
    <row r="5" spans="1:22" s="11" customFormat="1" ht="15.75">
      <c r="A5" s="59"/>
      <c r="B5" s="59"/>
      <c r="C5" s="59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7" t="s">
        <v>9</v>
      </c>
      <c r="B7" s="56" t="s">
        <v>0</v>
      </c>
      <c r="C7" s="72" t="s">
        <v>2</v>
      </c>
      <c r="D7" s="73"/>
      <c r="E7" s="73"/>
      <c r="F7" s="73"/>
      <c r="G7" s="73"/>
      <c r="H7" s="73"/>
      <c r="I7" s="74"/>
      <c r="J7" s="65" t="s">
        <v>4</v>
      </c>
      <c r="K7" s="66"/>
      <c r="L7" s="66"/>
      <c r="M7" s="66"/>
      <c r="N7" s="66"/>
      <c r="O7" s="66"/>
      <c r="P7" s="66"/>
      <c r="Q7" s="66"/>
      <c r="R7" s="67"/>
      <c r="S7" s="78" t="s">
        <v>5</v>
      </c>
      <c r="T7" s="78"/>
      <c r="U7" s="78"/>
      <c r="V7" s="79"/>
    </row>
    <row r="8" spans="1:22" s="11" customFormat="1" ht="12.75" customHeight="1">
      <c r="A8" s="61"/>
      <c r="B8" s="57"/>
      <c r="C8" s="60" t="s">
        <v>1</v>
      </c>
      <c r="D8" s="60"/>
      <c r="E8" s="70" t="s">
        <v>134</v>
      </c>
      <c r="F8" s="63" t="s">
        <v>135</v>
      </c>
      <c r="G8" s="68" t="s">
        <v>136</v>
      </c>
      <c r="H8" s="69"/>
      <c r="I8" s="61" t="s">
        <v>3</v>
      </c>
      <c r="J8" s="60" t="s">
        <v>1</v>
      </c>
      <c r="K8" s="60"/>
      <c r="L8" s="63" t="s">
        <v>134</v>
      </c>
      <c r="M8" s="63" t="s">
        <v>135</v>
      </c>
      <c r="N8" s="75" t="s">
        <v>136</v>
      </c>
      <c r="O8" s="76"/>
      <c r="P8" s="63" t="s">
        <v>137</v>
      </c>
      <c r="Q8" s="9" t="s">
        <v>136</v>
      </c>
      <c r="R8" s="63" t="s">
        <v>141</v>
      </c>
      <c r="S8" s="75" t="s">
        <v>1</v>
      </c>
      <c r="T8" s="76"/>
      <c r="U8" s="63" t="s">
        <v>157</v>
      </c>
      <c r="V8" s="80" t="s">
        <v>142</v>
      </c>
    </row>
    <row r="9" spans="1:22" s="12" customFormat="1" ht="66" customHeight="1" thickBot="1">
      <c r="A9" s="62"/>
      <c r="B9" s="58"/>
      <c r="C9" s="10" t="s">
        <v>8</v>
      </c>
      <c r="D9" s="10" t="s">
        <v>17</v>
      </c>
      <c r="E9" s="71"/>
      <c r="F9" s="64"/>
      <c r="G9" s="10" t="s">
        <v>138</v>
      </c>
      <c r="H9" s="10" t="s">
        <v>139</v>
      </c>
      <c r="I9" s="62"/>
      <c r="J9" s="10" t="s">
        <v>8</v>
      </c>
      <c r="K9" s="10" t="s">
        <v>17</v>
      </c>
      <c r="L9" s="64"/>
      <c r="M9" s="64"/>
      <c r="N9" s="10" t="s">
        <v>138</v>
      </c>
      <c r="O9" s="10" t="s">
        <v>139</v>
      </c>
      <c r="P9" s="64"/>
      <c r="Q9" s="9" t="s">
        <v>140</v>
      </c>
      <c r="R9" s="64"/>
      <c r="S9" s="10" t="s">
        <v>8</v>
      </c>
      <c r="T9" s="10" t="s">
        <v>17</v>
      </c>
      <c r="U9" s="64"/>
      <c r="V9" s="81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36771964</v>
      </c>
      <c r="D13" s="15">
        <f aca="true" t="shared" si="0" ref="D13:T13">D14</f>
        <v>20868326</v>
      </c>
      <c r="E13" s="15">
        <f>E14</f>
        <v>15851906.709999999</v>
      </c>
      <c r="F13" s="15">
        <f>E13</f>
        <v>15851906.709999999</v>
      </c>
      <c r="G13" s="15">
        <f t="shared" si="0"/>
        <v>9844788.29</v>
      </c>
      <c r="H13" s="15">
        <f t="shared" si="0"/>
        <v>735236.07</v>
      </c>
      <c r="I13" s="16">
        <f aca="true" t="shared" si="1" ref="I13:I85">E13/D13*100</f>
        <v>75.96156351975716</v>
      </c>
      <c r="J13" s="15">
        <f t="shared" si="0"/>
        <v>4102403.79</v>
      </c>
      <c r="K13" s="15">
        <f t="shared" si="0"/>
        <v>3097814.18</v>
      </c>
      <c r="L13" s="15">
        <f t="shared" si="0"/>
        <v>1310165.3599999999</v>
      </c>
      <c r="M13" s="15">
        <f>M14</f>
        <v>861998.95</v>
      </c>
      <c r="N13" s="15">
        <f t="shared" si="0"/>
        <v>117762.43</v>
      </c>
      <c r="O13" s="15">
        <f t="shared" si="0"/>
        <v>48173.76</v>
      </c>
      <c r="P13" s="15">
        <f t="shared" si="0"/>
        <v>448166.41</v>
      </c>
      <c r="Q13" s="15">
        <f t="shared" si="0"/>
        <v>415707.41</v>
      </c>
      <c r="R13" s="15">
        <f>L13/K13*100</f>
        <v>42.29321979538488</v>
      </c>
      <c r="S13" s="15">
        <f>S14</f>
        <v>40874367.79</v>
      </c>
      <c r="T13" s="15">
        <f t="shared" si="0"/>
        <v>23966140.18</v>
      </c>
      <c r="U13" s="15">
        <f>E13+L13</f>
        <v>17162072.07</v>
      </c>
      <c r="V13" s="15">
        <f>U13/T13*100</f>
        <v>71.60966238661132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36771964</v>
      </c>
      <c r="D14" s="15">
        <f t="shared" si="2"/>
        <v>20868326</v>
      </c>
      <c r="E14" s="15">
        <f t="shared" si="2"/>
        <v>15851906.709999999</v>
      </c>
      <c r="F14" s="15">
        <f t="shared" si="2"/>
        <v>15851906.709999999</v>
      </c>
      <c r="G14" s="15">
        <f t="shared" si="2"/>
        <v>9844788.29</v>
      </c>
      <c r="H14" s="15">
        <f t="shared" si="2"/>
        <v>735236.07</v>
      </c>
      <c r="I14" s="16">
        <f t="shared" si="1"/>
        <v>75.96156351975716</v>
      </c>
      <c r="J14" s="15">
        <f>J15+J16+J17+J18+J20+J23+J25+J27+J29+J32+J33+J34+J38+J40+J43+J45+J47+J48+J49+J50</f>
        <v>4102403.79</v>
      </c>
      <c r="K14" s="15">
        <f>K15+K16+K17+K18+K20+K23+K25+K27+K29+K32+K33+K34+K38+K40+K43+K45+K47+K48+K49+K50</f>
        <v>3097814.18</v>
      </c>
      <c r="L14" s="15">
        <f>L15+L16+L17+L18+L20+L23+L25+L27+L29+L32+L33+L34+L38+L40+L43+L45+L47+L48+L49+L50+L39</f>
        <v>1310165.3599999999</v>
      </c>
      <c r="M14" s="15">
        <f>L14-P14</f>
        <v>861998.95</v>
      </c>
      <c r="N14" s="15">
        <f>N15+N16+N17+N18+N20+N23+N25+N27+N29+N32+N33+N34+N38+N40+N43+N45+N47+N48+N49+N50</f>
        <v>117762.43</v>
      </c>
      <c r="O14" s="15">
        <f>O15+O16+O17+O18+O20+O23+O25+O27+O29+O32+O33+O34+O38+O40+O43+O45+O47+O48+O49+O50</f>
        <v>48173.76</v>
      </c>
      <c r="P14" s="15">
        <f>P15+P16+P17+P18+P20+P23+P25+P27+P29+P32+P33+P34+P38+P40+P43+P45+P47+P48+P49+P50+P39</f>
        <v>448166.41</v>
      </c>
      <c r="Q14" s="15">
        <f>Q15+Q16+Q17+Q18+Q20+Q23+Q25+Q27+Q29+Q32+Q33+Q34+Q38+Q40+Q43+Q45+Q47+Q48+Q49+Q50+Q39</f>
        <v>415707.41</v>
      </c>
      <c r="R14" s="15">
        <f aca="true" t="shared" si="3" ref="R14:R77">L14/K14*100</f>
        <v>42.29321979538488</v>
      </c>
      <c r="S14" s="15">
        <f>S15+S16+S17+S18+S20+S23+S25+S27+S29+S32+S33+S34+S38+S40+S43+S45+S47+S48+S49+S50+S39+S36+S37</f>
        <v>40874367.79</v>
      </c>
      <c r="T14" s="15">
        <f>T15+T16+T17+T18+T20+T23+T25+T27+T29+T32+T33+T34+T38+T40+T43+T45+T47+T48+T49+T39+T50+T37</f>
        <v>23966140.18</v>
      </c>
      <c r="U14" s="15">
        <f aca="true" t="shared" si="4" ref="U14:U80">E14+L14</f>
        <v>17162072.07</v>
      </c>
      <c r="V14" s="15">
        <f aca="true" t="shared" si="5" ref="V14:V86">U14/T14*100</f>
        <v>71.60966238661132</v>
      </c>
    </row>
    <row r="15" spans="1:22" s="21" customFormat="1" ht="53.25" customHeight="1">
      <c r="A15" s="13" t="s">
        <v>10</v>
      </c>
      <c r="B15" s="14" t="s">
        <v>21</v>
      </c>
      <c r="C15" s="15">
        <v>13450200</v>
      </c>
      <c r="D15" s="15">
        <v>7647450</v>
      </c>
      <c r="E15" s="15">
        <v>6586174.22</v>
      </c>
      <c r="F15" s="15">
        <f aca="true" t="shared" si="6" ref="F15:F85">E15</f>
        <v>6586174.22</v>
      </c>
      <c r="G15" s="15">
        <v>6020333.09</v>
      </c>
      <c r="H15" s="15">
        <v>161463.1</v>
      </c>
      <c r="I15" s="16">
        <f>E15/D15*100</f>
        <v>86.12248814964465</v>
      </c>
      <c r="J15" s="15">
        <v>176800</v>
      </c>
      <c r="K15" s="31">
        <v>115400</v>
      </c>
      <c r="L15" s="15">
        <v>70817</v>
      </c>
      <c r="M15" s="15">
        <f aca="true" t="shared" si="7" ref="M15:M85">L15-P15</f>
        <v>0</v>
      </c>
      <c r="N15" s="15"/>
      <c r="O15" s="15"/>
      <c r="P15" s="15">
        <v>70817</v>
      </c>
      <c r="Q15" s="15">
        <v>38358</v>
      </c>
      <c r="R15" s="15">
        <f t="shared" si="3"/>
        <v>61.36655112651647</v>
      </c>
      <c r="S15" s="16">
        <f>C15+J15</f>
        <v>13627000</v>
      </c>
      <c r="T15" s="31">
        <f>D15+K15</f>
        <v>7762850</v>
      </c>
      <c r="U15" s="15">
        <f>E15+L15</f>
        <v>6656991.22</v>
      </c>
      <c r="V15" s="15">
        <f t="shared" si="5"/>
        <v>85.75447445203758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6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7"/>
        <v>0</v>
      </c>
      <c r="N16" s="15"/>
      <c r="O16" s="15"/>
      <c r="P16" s="15">
        <v>0</v>
      </c>
      <c r="Q16" s="15">
        <v>0</v>
      </c>
      <c r="R16" s="15" t="e">
        <f t="shared" si="3"/>
        <v>#DIV/0!</v>
      </c>
      <c r="S16" s="16">
        <f aca="true" t="shared" si="8" ref="S16:S51">C16+J16</f>
        <v>0</v>
      </c>
      <c r="T16" s="31">
        <f aca="true" t="shared" si="9" ref="T16:T51">D16+K16</f>
        <v>0</v>
      </c>
      <c r="U16" s="15">
        <f t="shared" si="4"/>
        <v>0</v>
      </c>
      <c r="V16" s="15" t="e">
        <f t="shared" si="5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1077000</v>
      </c>
      <c r="D17" s="15">
        <v>304000</v>
      </c>
      <c r="E17" s="15">
        <v>82871.2</v>
      </c>
      <c r="F17" s="15">
        <f t="shared" si="6"/>
        <v>82871.2</v>
      </c>
      <c r="G17" s="15"/>
      <c r="H17" s="15"/>
      <c r="I17" s="16">
        <f t="shared" si="1"/>
        <v>27.260263157894737</v>
      </c>
      <c r="J17" s="15">
        <v>485148.46</v>
      </c>
      <c r="K17" s="16">
        <v>242574.23</v>
      </c>
      <c r="L17" s="15">
        <v>306283.99</v>
      </c>
      <c r="M17" s="15">
        <f t="shared" si="7"/>
        <v>306283.99</v>
      </c>
      <c r="N17" s="15">
        <v>0</v>
      </c>
      <c r="O17" s="15"/>
      <c r="P17" s="15">
        <v>0</v>
      </c>
      <c r="Q17" s="15">
        <v>0</v>
      </c>
      <c r="R17" s="15">
        <f t="shared" si="3"/>
        <v>126.26402647964707</v>
      </c>
      <c r="S17" s="16">
        <f t="shared" si="8"/>
        <v>1562148.46</v>
      </c>
      <c r="T17" s="31">
        <f t="shared" si="9"/>
        <v>546574.23</v>
      </c>
      <c r="U17" s="15">
        <f t="shared" si="4"/>
        <v>389155.19</v>
      </c>
      <c r="V17" s="15">
        <f t="shared" si="5"/>
        <v>71.19896413703954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6"/>
        <v>0</v>
      </c>
      <c r="G18" s="15">
        <f aca="true" t="shared" si="10" ref="G18:Q18">G19</f>
        <v>0</v>
      </c>
      <c r="H18" s="15">
        <f t="shared" si="10"/>
        <v>0</v>
      </c>
      <c r="I18" s="16" t="e">
        <f t="shared" si="1"/>
        <v>#DIV/0!</v>
      </c>
      <c r="J18" s="15">
        <f t="shared" si="10"/>
        <v>0</v>
      </c>
      <c r="K18" s="15">
        <f t="shared" si="10"/>
        <v>0</v>
      </c>
      <c r="L18" s="15">
        <f t="shared" si="10"/>
        <v>0</v>
      </c>
      <c r="M18" s="15">
        <f t="shared" si="7"/>
        <v>0</v>
      </c>
      <c r="N18" s="15">
        <f t="shared" si="10"/>
        <v>0</v>
      </c>
      <c r="O18" s="15">
        <f t="shared" si="10"/>
        <v>0</v>
      </c>
      <c r="P18" s="15">
        <f t="shared" si="10"/>
        <v>0</v>
      </c>
      <c r="Q18" s="15">
        <f t="shared" si="10"/>
        <v>0</v>
      </c>
      <c r="R18" s="15" t="e">
        <f t="shared" si="3"/>
        <v>#DIV/0!</v>
      </c>
      <c r="S18" s="16">
        <f t="shared" si="8"/>
        <v>0</v>
      </c>
      <c r="T18" s="31">
        <f t="shared" si="9"/>
        <v>0</v>
      </c>
      <c r="U18" s="15">
        <f t="shared" si="4"/>
        <v>0</v>
      </c>
      <c r="V18" s="15" t="e">
        <f t="shared" si="5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6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7"/>
        <v>0</v>
      </c>
      <c r="N19" s="20"/>
      <c r="O19" s="20"/>
      <c r="P19" s="20"/>
      <c r="Q19" s="20"/>
      <c r="R19" s="15" t="e">
        <f t="shared" si="3"/>
        <v>#DIV/0!</v>
      </c>
      <c r="S19" s="16">
        <f t="shared" si="8"/>
        <v>0</v>
      </c>
      <c r="T19" s="31">
        <f t="shared" si="9"/>
        <v>0</v>
      </c>
      <c r="U19" s="15">
        <f t="shared" si="4"/>
        <v>0</v>
      </c>
      <c r="V19" s="15" t="e">
        <f t="shared" si="5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6"/>
        <v>0</v>
      </c>
      <c r="G20" s="15">
        <f aca="true" t="shared" si="11" ref="G20:Q20">G21+G22</f>
        <v>0</v>
      </c>
      <c r="H20" s="15">
        <f t="shared" si="11"/>
        <v>0</v>
      </c>
      <c r="I20" s="16" t="e">
        <f t="shared" si="1"/>
        <v>#DIV/0!</v>
      </c>
      <c r="J20" s="15">
        <f t="shared" si="11"/>
        <v>0</v>
      </c>
      <c r="K20" s="15">
        <f t="shared" si="11"/>
        <v>0</v>
      </c>
      <c r="L20" s="15">
        <v>0</v>
      </c>
      <c r="M20" s="15">
        <f t="shared" si="7"/>
        <v>0</v>
      </c>
      <c r="N20" s="15">
        <f t="shared" si="11"/>
        <v>0</v>
      </c>
      <c r="O20" s="15">
        <f t="shared" si="11"/>
        <v>0</v>
      </c>
      <c r="P20" s="15">
        <f t="shared" si="11"/>
        <v>0</v>
      </c>
      <c r="Q20" s="15">
        <f t="shared" si="11"/>
        <v>0</v>
      </c>
      <c r="R20" s="15" t="e">
        <f t="shared" si="3"/>
        <v>#DIV/0!</v>
      </c>
      <c r="S20" s="16">
        <f t="shared" si="8"/>
        <v>0</v>
      </c>
      <c r="T20" s="31">
        <f t="shared" si="9"/>
        <v>0</v>
      </c>
      <c r="U20" s="15">
        <f t="shared" si="4"/>
        <v>0</v>
      </c>
      <c r="V20" s="15" t="e">
        <f t="shared" si="5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6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7"/>
        <v>0</v>
      </c>
      <c r="N21" s="20"/>
      <c r="O21" s="20"/>
      <c r="P21" s="20"/>
      <c r="Q21" s="20"/>
      <c r="R21" s="15" t="e">
        <f t="shared" si="3"/>
        <v>#DIV/0!</v>
      </c>
      <c r="S21" s="16">
        <f t="shared" si="8"/>
        <v>0</v>
      </c>
      <c r="T21" s="31">
        <f t="shared" si="9"/>
        <v>0</v>
      </c>
      <c r="U21" s="15">
        <f t="shared" si="4"/>
        <v>0</v>
      </c>
      <c r="V21" s="20" t="e">
        <f t="shared" si="5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6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7"/>
        <v>0</v>
      </c>
      <c r="N22" s="20"/>
      <c r="O22" s="20"/>
      <c r="P22" s="20"/>
      <c r="Q22" s="20"/>
      <c r="R22" s="15" t="e">
        <f t="shared" si="3"/>
        <v>#DIV/0!</v>
      </c>
      <c r="S22" s="16">
        <f t="shared" si="8"/>
        <v>0</v>
      </c>
      <c r="T22" s="31">
        <f t="shared" si="9"/>
        <v>0</v>
      </c>
      <c r="U22" s="15">
        <f t="shared" si="4"/>
        <v>0</v>
      </c>
      <c r="V22" s="20" t="e">
        <f t="shared" si="5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5466798</v>
      </c>
      <c r="D23" s="15">
        <f>D24</f>
        <v>3513560</v>
      </c>
      <c r="E23" s="15">
        <f>E24</f>
        <v>3034860.36</v>
      </c>
      <c r="F23" s="15">
        <f t="shared" si="6"/>
        <v>3034860.36</v>
      </c>
      <c r="G23" s="15">
        <f aca="true" t="shared" si="12" ref="G23:O23">G24</f>
        <v>2693639.36</v>
      </c>
      <c r="H23" s="15">
        <f>H24</f>
        <v>183577.49</v>
      </c>
      <c r="I23" s="16">
        <f t="shared" si="1"/>
        <v>86.37565204521908</v>
      </c>
      <c r="J23" s="15">
        <f t="shared" si="12"/>
        <v>751400</v>
      </c>
      <c r="K23" s="15">
        <f t="shared" si="12"/>
        <v>370700</v>
      </c>
      <c r="L23" s="15">
        <f t="shared" si="12"/>
        <v>332021.69</v>
      </c>
      <c r="M23" s="15">
        <f>L23-P23</f>
        <v>332021.69</v>
      </c>
      <c r="N23" s="15">
        <f t="shared" si="12"/>
        <v>92301.11</v>
      </c>
      <c r="O23" s="15">
        <f t="shared" si="12"/>
        <v>0</v>
      </c>
      <c r="P23" s="15">
        <f>P24</f>
        <v>0</v>
      </c>
      <c r="Q23" s="15">
        <f>Q24</f>
        <v>0</v>
      </c>
      <c r="R23" s="15">
        <f t="shared" si="3"/>
        <v>89.56614243323442</v>
      </c>
      <c r="S23" s="16">
        <f t="shared" si="8"/>
        <v>6218198</v>
      </c>
      <c r="T23" s="31">
        <f t="shared" si="9"/>
        <v>3884260</v>
      </c>
      <c r="U23" s="15">
        <f t="shared" si="4"/>
        <v>3366882.05</v>
      </c>
      <c r="V23" s="15">
        <f t="shared" si="5"/>
        <v>86.68014113370371</v>
      </c>
    </row>
    <row r="24" spans="1:22" s="11" customFormat="1" ht="60">
      <c r="A24" s="35" t="s">
        <v>12</v>
      </c>
      <c r="B24" s="36" t="s">
        <v>11</v>
      </c>
      <c r="C24" s="20">
        <v>5466798</v>
      </c>
      <c r="D24" s="20">
        <v>3513560</v>
      </c>
      <c r="E24" s="20">
        <v>3034860.36</v>
      </c>
      <c r="F24" s="20">
        <f t="shared" si="6"/>
        <v>3034860.36</v>
      </c>
      <c r="G24" s="20">
        <v>2693639.36</v>
      </c>
      <c r="H24" s="20">
        <v>183577.49</v>
      </c>
      <c r="I24" s="33">
        <f t="shared" si="1"/>
        <v>86.37565204521908</v>
      </c>
      <c r="J24" s="20">
        <v>751400</v>
      </c>
      <c r="K24" s="32">
        <v>370700</v>
      </c>
      <c r="L24" s="20">
        <v>332021.69</v>
      </c>
      <c r="M24" s="20">
        <f t="shared" si="7"/>
        <v>332021.69</v>
      </c>
      <c r="N24" s="20">
        <v>92301.11</v>
      </c>
      <c r="O24" s="20"/>
      <c r="P24" s="20">
        <v>0</v>
      </c>
      <c r="Q24" s="20">
        <v>0</v>
      </c>
      <c r="R24" s="15">
        <f t="shared" si="3"/>
        <v>89.56614243323442</v>
      </c>
      <c r="S24" s="16">
        <f t="shared" si="8"/>
        <v>6218198</v>
      </c>
      <c r="T24" s="31">
        <f t="shared" si="9"/>
        <v>3884260</v>
      </c>
      <c r="U24" s="15">
        <f t="shared" si="4"/>
        <v>3366882.05</v>
      </c>
      <c r="V24" s="20">
        <f t="shared" si="5"/>
        <v>86.68014113370371</v>
      </c>
    </row>
    <row r="25" spans="1:22" s="21" customFormat="1" ht="28.5">
      <c r="A25" s="17" t="s">
        <v>31</v>
      </c>
      <c r="B25" s="19" t="s">
        <v>60</v>
      </c>
      <c r="C25" s="15">
        <f>C26</f>
        <v>984811</v>
      </c>
      <c r="D25" s="15">
        <f aca="true" t="shared" si="13" ref="D25:Q25">D26</f>
        <v>713711</v>
      </c>
      <c r="E25" s="15">
        <f>E26</f>
        <v>553982.31</v>
      </c>
      <c r="F25" s="15">
        <f t="shared" si="6"/>
        <v>553982.31</v>
      </c>
      <c r="G25" s="15">
        <f t="shared" si="13"/>
        <v>473779.67</v>
      </c>
      <c r="H25" s="15">
        <f t="shared" si="13"/>
        <v>30037.19</v>
      </c>
      <c r="I25" s="16">
        <f t="shared" si="1"/>
        <v>77.61997643303803</v>
      </c>
      <c r="J25" s="15">
        <f t="shared" si="13"/>
        <v>45000</v>
      </c>
      <c r="K25" s="15">
        <f t="shared" si="13"/>
        <v>30000</v>
      </c>
      <c r="L25" s="15">
        <f t="shared" si="13"/>
        <v>26205</v>
      </c>
      <c r="M25" s="15">
        <f t="shared" si="7"/>
        <v>13350</v>
      </c>
      <c r="N25" s="15">
        <f t="shared" si="13"/>
        <v>0</v>
      </c>
      <c r="O25" s="15">
        <f t="shared" si="13"/>
        <v>0</v>
      </c>
      <c r="P25" s="15">
        <f t="shared" si="13"/>
        <v>12855</v>
      </c>
      <c r="Q25" s="15">
        <f t="shared" si="13"/>
        <v>12855</v>
      </c>
      <c r="R25" s="15">
        <f t="shared" si="3"/>
        <v>87.35000000000001</v>
      </c>
      <c r="S25" s="16">
        <f t="shared" si="8"/>
        <v>1029811</v>
      </c>
      <c r="T25" s="31">
        <f t="shared" si="9"/>
        <v>743711</v>
      </c>
      <c r="U25" s="15">
        <f t="shared" si="4"/>
        <v>580187.31</v>
      </c>
      <c r="V25" s="15">
        <f t="shared" si="5"/>
        <v>78.01246855297286</v>
      </c>
    </row>
    <row r="26" spans="1:22" s="11" customFormat="1" ht="30">
      <c r="A26" s="35" t="s">
        <v>32</v>
      </c>
      <c r="B26" s="36" t="s">
        <v>61</v>
      </c>
      <c r="C26" s="20">
        <v>984811</v>
      </c>
      <c r="D26" s="20">
        <v>713711</v>
      </c>
      <c r="E26" s="20">
        <v>553982.31</v>
      </c>
      <c r="F26" s="20">
        <f t="shared" si="6"/>
        <v>553982.31</v>
      </c>
      <c r="G26" s="20">
        <v>473779.67</v>
      </c>
      <c r="H26" s="20">
        <v>30037.19</v>
      </c>
      <c r="I26" s="33">
        <f t="shared" si="1"/>
        <v>77.61997643303803</v>
      </c>
      <c r="J26" s="20">
        <v>45000</v>
      </c>
      <c r="K26" s="33">
        <v>30000</v>
      </c>
      <c r="L26" s="20">
        <v>26205</v>
      </c>
      <c r="M26" s="20">
        <f t="shared" si="7"/>
        <v>13350</v>
      </c>
      <c r="N26" s="20"/>
      <c r="O26" s="20"/>
      <c r="P26" s="20">
        <v>12855</v>
      </c>
      <c r="Q26" s="20">
        <v>12855</v>
      </c>
      <c r="R26" s="15">
        <f t="shared" si="3"/>
        <v>87.35000000000001</v>
      </c>
      <c r="S26" s="16">
        <f t="shared" si="8"/>
        <v>1029811</v>
      </c>
      <c r="T26" s="31">
        <f t="shared" si="9"/>
        <v>743711</v>
      </c>
      <c r="U26" s="15">
        <f t="shared" si="4"/>
        <v>580187.31</v>
      </c>
      <c r="V26" s="20">
        <f t="shared" si="5"/>
        <v>78.01246855297286</v>
      </c>
    </row>
    <row r="27" spans="1:22" s="21" customFormat="1" ht="14.25">
      <c r="A27" s="17" t="s">
        <v>33</v>
      </c>
      <c r="B27" s="19" t="s">
        <v>62</v>
      </c>
      <c r="C27" s="15">
        <f>C28</f>
        <v>800000</v>
      </c>
      <c r="D27" s="15">
        <f aca="true" t="shared" si="14" ref="D27:Q27">D28</f>
        <v>400000</v>
      </c>
      <c r="E27" s="15">
        <f>E28</f>
        <v>355750</v>
      </c>
      <c r="F27" s="15">
        <f t="shared" si="6"/>
        <v>355750</v>
      </c>
      <c r="G27" s="15">
        <f t="shared" si="14"/>
        <v>0</v>
      </c>
      <c r="H27" s="15">
        <f t="shared" si="14"/>
        <v>0</v>
      </c>
      <c r="I27" s="16">
        <f t="shared" si="1"/>
        <v>88.9375</v>
      </c>
      <c r="J27" s="15">
        <f t="shared" si="14"/>
        <v>0</v>
      </c>
      <c r="K27" s="15">
        <f t="shared" si="14"/>
        <v>0</v>
      </c>
      <c r="L27" s="15">
        <f t="shared" si="14"/>
        <v>0</v>
      </c>
      <c r="M27" s="15">
        <f t="shared" si="7"/>
        <v>0</v>
      </c>
      <c r="N27" s="15">
        <f t="shared" si="14"/>
        <v>0</v>
      </c>
      <c r="O27" s="15">
        <f t="shared" si="14"/>
        <v>0</v>
      </c>
      <c r="P27" s="15">
        <f>P28</f>
        <v>0</v>
      </c>
      <c r="Q27" s="15">
        <f t="shared" si="14"/>
        <v>0</v>
      </c>
      <c r="R27" s="15" t="e">
        <f t="shared" si="3"/>
        <v>#DIV/0!</v>
      </c>
      <c r="S27" s="16">
        <f t="shared" si="8"/>
        <v>800000</v>
      </c>
      <c r="T27" s="31">
        <f t="shared" si="9"/>
        <v>400000</v>
      </c>
      <c r="U27" s="15">
        <f t="shared" si="4"/>
        <v>355750</v>
      </c>
      <c r="V27" s="15">
        <f t="shared" si="5"/>
        <v>88.9375</v>
      </c>
    </row>
    <row r="28" spans="1:22" s="11" customFormat="1" ht="30">
      <c r="A28" s="35" t="s">
        <v>34</v>
      </c>
      <c r="B28" s="36" t="s">
        <v>63</v>
      </c>
      <c r="C28" s="20">
        <v>800000</v>
      </c>
      <c r="D28" s="20">
        <v>400000</v>
      </c>
      <c r="E28" s="20">
        <v>355750</v>
      </c>
      <c r="F28" s="20">
        <f t="shared" si="6"/>
        <v>355750</v>
      </c>
      <c r="G28" s="20"/>
      <c r="H28" s="20"/>
      <c r="I28" s="33">
        <f t="shared" si="1"/>
        <v>88.9375</v>
      </c>
      <c r="J28" s="20">
        <v>0</v>
      </c>
      <c r="K28" s="33"/>
      <c r="L28" s="20">
        <v>0</v>
      </c>
      <c r="M28" s="20">
        <f t="shared" si="7"/>
        <v>0</v>
      </c>
      <c r="N28" s="20"/>
      <c r="O28" s="20"/>
      <c r="P28" s="20"/>
      <c r="Q28" s="20"/>
      <c r="R28" s="15" t="e">
        <f t="shared" si="3"/>
        <v>#DIV/0!</v>
      </c>
      <c r="S28" s="16">
        <f t="shared" si="8"/>
        <v>800000</v>
      </c>
      <c r="T28" s="31">
        <f t="shared" si="9"/>
        <v>400000</v>
      </c>
      <c r="U28" s="15">
        <f t="shared" si="4"/>
        <v>355750</v>
      </c>
      <c r="V28" s="20">
        <f t="shared" si="5"/>
        <v>88.9375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5" ref="D29:Q29">D30+D31</f>
        <v>119800</v>
      </c>
      <c r="E29" s="15">
        <f>E30+E31</f>
        <v>32128</v>
      </c>
      <c r="F29" s="15">
        <f t="shared" si="6"/>
        <v>32128</v>
      </c>
      <c r="G29" s="15">
        <f t="shared" si="15"/>
        <v>0</v>
      </c>
      <c r="H29" s="15">
        <f t="shared" si="15"/>
        <v>0</v>
      </c>
      <c r="I29" s="16">
        <f t="shared" si="1"/>
        <v>26.818030050083475</v>
      </c>
      <c r="J29" s="15">
        <f t="shared" si="15"/>
        <v>0</v>
      </c>
      <c r="K29" s="15">
        <f t="shared" si="15"/>
        <v>0</v>
      </c>
      <c r="L29" s="15">
        <f t="shared" si="15"/>
        <v>0</v>
      </c>
      <c r="M29" s="15">
        <f t="shared" si="7"/>
        <v>0</v>
      </c>
      <c r="N29" s="15">
        <f t="shared" si="15"/>
        <v>0</v>
      </c>
      <c r="O29" s="15">
        <f t="shared" si="15"/>
        <v>0</v>
      </c>
      <c r="P29" s="15">
        <f t="shared" si="15"/>
        <v>0</v>
      </c>
      <c r="Q29" s="15">
        <f t="shared" si="15"/>
        <v>0</v>
      </c>
      <c r="R29" s="15" t="e">
        <f t="shared" si="3"/>
        <v>#DIV/0!</v>
      </c>
      <c r="S29" s="16">
        <f t="shared" si="8"/>
        <v>230000</v>
      </c>
      <c r="T29" s="31">
        <f t="shared" si="9"/>
        <v>119800</v>
      </c>
      <c r="U29" s="15">
        <f t="shared" si="4"/>
        <v>32128</v>
      </c>
      <c r="V29" s="15">
        <f t="shared" si="5"/>
        <v>26.818030050083475</v>
      </c>
    </row>
    <row r="30" spans="1:22" s="11" customFormat="1" ht="30">
      <c r="A30" s="35" t="s">
        <v>14</v>
      </c>
      <c r="B30" s="36" t="s">
        <v>13</v>
      </c>
      <c r="C30" s="20">
        <v>187000</v>
      </c>
      <c r="D30" s="20">
        <v>97000</v>
      </c>
      <c r="E30" s="20">
        <v>29846</v>
      </c>
      <c r="F30" s="20">
        <f t="shared" si="6"/>
        <v>29846</v>
      </c>
      <c r="G30" s="20"/>
      <c r="H30" s="20"/>
      <c r="I30" s="33">
        <f t="shared" si="1"/>
        <v>30.76907216494845</v>
      </c>
      <c r="J30" s="20">
        <v>0</v>
      </c>
      <c r="K30" s="33"/>
      <c r="L30" s="20">
        <v>0</v>
      </c>
      <c r="M30" s="20">
        <f t="shared" si="7"/>
        <v>0</v>
      </c>
      <c r="N30" s="20"/>
      <c r="O30" s="20"/>
      <c r="P30" s="20"/>
      <c r="Q30" s="20"/>
      <c r="R30" s="15" t="e">
        <f t="shared" si="3"/>
        <v>#DIV/0!</v>
      </c>
      <c r="S30" s="16">
        <f t="shared" si="8"/>
        <v>187000</v>
      </c>
      <c r="T30" s="31">
        <f t="shared" si="9"/>
        <v>97000</v>
      </c>
      <c r="U30" s="15">
        <f t="shared" si="4"/>
        <v>29846</v>
      </c>
      <c r="V30" s="20">
        <f t="shared" si="5"/>
        <v>30.76907216494845</v>
      </c>
    </row>
    <row r="31" spans="1:22" s="11" customFormat="1" ht="30">
      <c r="A31" s="35" t="s">
        <v>36</v>
      </c>
      <c r="B31" s="36" t="s">
        <v>65</v>
      </c>
      <c r="C31" s="20">
        <v>43000</v>
      </c>
      <c r="D31" s="20">
        <v>22800</v>
      </c>
      <c r="E31" s="20">
        <v>2282</v>
      </c>
      <c r="F31" s="20">
        <f t="shared" si="6"/>
        <v>2282</v>
      </c>
      <c r="G31" s="20"/>
      <c r="H31" s="20"/>
      <c r="I31" s="33">
        <f t="shared" si="1"/>
        <v>10.008771929824562</v>
      </c>
      <c r="J31" s="20">
        <v>0</v>
      </c>
      <c r="K31" s="33"/>
      <c r="L31" s="20">
        <v>0</v>
      </c>
      <c r="M31" s="20">
        <f t="shared" si="7"/>
        <v>0</v>
      </c>
      <c r="N31" s="20"/>
      <c r="O31" s="20"/>
      <c r="P31" s="20"/>
      <c r="Q31" s="20"/>
      <c r="R31" s="15" t="e">
        <f t="shared" si="3"/>
        <v>#DIV/0!</v>
      </c>
      <c r="S31" s="16">
        <f t="shared" si="8"/>
        <v>43000</v>
      </c>
      <c r="T31" s="31">
        <f t="shared" si="9"/>
        <v>22800</v>
      </c>
      <c r="U31" s="15">
        <f t="shared" si="4"/>
        <v>2282</v>
      </c>
      <c r="V31" s="20">
        <f t="shared" si="5"/>
        <v>10.008771929824562</v>
      </c>
    </row>
    <row r="32" spans="1:22" s="21" customFormat="1" ht="57">
      <c r="A32" s="17" t="s">
        <v>37</v>
      </c>
      <c r="B32" s="19" t="s">
        <v>66</v>
      </c>
      <c r="C32" s="15">
        <v>4868000</v>
      </c>
      <c r="D32" s="15">
        <v>2558000</v>
      </c>
      <c r="E32" s="15">
        <v>2255384.64</v>
      </c>
      <c r="F32" s="15">
        <f t="shared" si="6"/>
        <v>2255384.64</v>
      </c>
      <c r="G32" s="15"/>
      <c r="H32" s="15"/>
      <c r="I32" s="16">
        <f t="shared" si="1"/>
        <v>88.16984519155591</v>
      </c>
      <c r="J32" s="15">
        <v>0</v>
      </c>
      <c r="K32" s="16"/>
      <c r="L32" s="15">
        <v>0</v>
      </c>
      <c r="M32" s="15">
        <f t="shared" si="7"/>
        <v>0</v>
      </c>
      <c r="N32" s="15"/>
      <c r="O32" s="15"/>
      <c r="P32" s="15"/>
      <c r="Q32" s="15"/>
      <c r="R32" s="15" t="e">
        <f t="shared" si="3"/>
        <v>#DIV/0!</v>
      </c>
      <c r="S32" s="16">
        <f t="shared" si="8"/>
        <v>4868000</v>
      </c>
      <c r="T32" s="31">
        <f t="shared" si="9"/>
        <v>2558000</v>
      </c>
      <c r="U32" s="15">
        <f t="shared" si="4"/>
        <v>2255384.64</v>
      </c>
      <c r="V32" s="15">
        <f t="shared" si="5"/>
        <v>88.16984519155591</v>
      </c>
    </row>
    <row r="33" spans="1:22" s="21" customFormat="1" ht="14.25">
      <c r="A33" s="17" t="s">
        <v>38</v>
      </c>
      <c r="B33" s="19" t="s">
        <v>67</v>
      </c>
      <c r="C33" s="15">
        <v>2265250</v>
      </c>
      <c r="D33" s="15">
        <v>1161400</v>
      </c>
      <c r="E33" s="15">
        <v>676355.41</v>
      </c>
      <c r="F33" s="15">
        <f t="shared" si="6"/>
        <v>676355.41</v>
      </c>
      <c r="G33" s="15">
        <v>25461.32</v>
      </c>
      <c r="H33" s="15">
        <v>314875.38</v>
      </c>
      <c r="I33" s="16">
        <f>E33/D33*100</f>
        <v>58.23621577406578</v>
      </c>
      <c r="J33" s="15">
        <v>154680.76</v>
      </c>
      <c r="K33" s="16">
        <v>90215.38</v>
      </c>
      <c r="L33" s="15">
        <v>104231.72</v>
      </c>
      <c r="M33" s="15">
        <f t="shared" si="7"/>
        <v>89231.72</v>
      </c>
      <c r="N33" s="15">
        <v>25461.32</v>
      </c>
      <c r="O33" s="15">
        <v>38273.76</v>
      </c>
      <c r="P33" s="15">
        <v>15000</v>
      </c>
      <c r="Q33" s="15">
        <v>15000</v>
      </c>
      <c r="R33" s="15">
        <f t="shared" si="3"/>
        <v>115.5365304674214</v>
      </c>
      <c r="S33" s="16">
        <f t="shared" si="8"/>
        <v>2419930.76</v>
      </c>
      <c r="T33" s="31">
        <f t="shared" si="9"/>
        <v>1251615.38</v>
      </c>
      <c r="U33" s="15">
        <f t="shared" si="4"/>
        <v>780587.13</v>
      </c>
      <c r="V33" s="15">
        <f t="shared" si="5"/>
        <v>62.36637408530407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6" ref="D34:Q34">D35</f>
        <v>680000</v>
      </c>
      <c r="E34" s="15">
        <f>E35</f>
        <v>430808.02</v>
      </c>
      <c r="F34" s="15">
        <f t="shared" si="6"/>
        <v>430808.02</v>
      </c>
      <c r="G34" s="15">
        <f t="shared" si="16"/>
        <v>0</v>
      </c>
      <c r="H34" s="15">
        <f t="shared" si="16"/>
        <v>0</v>
      </c>
      <c r="I34" s="16">
        <f t="shared" si="1"/>
        <v>63.3541205882353</v>
      </c>
      <c r="J34" s="15">
        <f t="shared" si="16"/>
        <v>0</v>
      </c>
      <c r="K34" s="15">
        <f t="shared" si="16"/>
        <v>0</v>
      </c>
      <c r="L34" s="15">
        <f t="shared" si="16"/>
        <v>0</v>
      </c>
      <c r="M34" s="15">
        <f t="shared" si="7"/>
        <v>0</v>
      </c>
      <c r="N34" s="15">
        <f t="shared" si="16"/>
        <v>0</v>
      </c>
      <c r="O34" s="15">
        <f t="shared" si="16"/>
        <v>0</v>
      </c>
      <c r="P34" s="15">
        <f t="shared" si="16"/>
        <v>0</v>
      </c>
      <c r="Q34" s="15">
        <f t="shared" si="16"/>
        <v>0</v>
      </c>
      <c r="R34" s="15" t="e">
        <f t="shared" si="3"/>
        <v>#DIV/0!</v>
      </c>
      <c r="S34" s="16">
        <f t="shared" si="8"/>
        <v>1230000</v>
      </c>
      <c r="T34" s="31">
        <f>D34+K34</f>
        <v>680000</v>
      </c>
      <c r="U34" s="15">
        <f t="shared" si="4"/>
        <v>430808.02</v>
      </c>
      <c r="V34" s="15">
        <f t="shared" si="5"/>
        <v>63.3541205882353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680000</v>
      </c>
      <c r="E35" s="20">
        <v>430808.02</v>
      </c>
      <c r="F35" s="20">
        <f t="shared" si="6"/>
        <v>430808.02</v>
      </c>
      <c r="G35" s="20"/>
      <c r="H35" s="20"/>
      <c r="I35" s="33">
        <f t="shared" si="1"/>
        <v>63.3541205882353</v>
      </c>
      <c r="J35" s="20">
        <v>0</v>
      </c>
      <c r="K35" s="33"/>
      <c r="L35" s="20">
        <v>0</v>
      </c>
      <c r="M35" s="20">
        <f t="shared" si="7"/>
        <v>0</v>
      </c>
      <c r="N35" s="20"/>
      <c r="O35" s="20"/>
      <c r="P35" s="20"/>
      <c r="Q35" s="20"/>
      <c r="R35" s="15" t="e">
        <f t="shared" si="3"/>
        <v>#DIV/0!</v>
      </c>
      <c r="S35" s="16">
        <f t="shared" si="8"/>
        <v>1230000</v>
      </c>
      <c r="T35" s="31">
        <f t="shared" si="9"/>
        <v>680000</v>
      </c>
      <c r="U35" s="15">
        <f t="shared" si="4"/>
        <v>430808.02</v>
      </c>
      <c r="V35" s="20">
        <f t="shared" si="5"/>
        <v>63.3541205882353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3"/>
        <v>#DIV/0!</v>
      </c>
      <c r="S36" s="16">
        <f t="shared" si="8"/>
        <v>0</v>
      </c>
      <c r="T36" s="31">
        <f t="shared" si="9"/>
        <v>0</v>
      </c>
      <c r="U36" s="15">
        <f t="shared" si="4"/>
        <v>0</v>
      </c>
      <c r="V36" s="15" t="e">
        <f t="shared" si="5"/>
        <v>#DIV/0!</v>
      </c>
    </row>
    <row r="37" spans="1:22" s="21" customFormat="1" ht="28.5">
      <c r="A37" s="17" t="s">
        <v>151</v>
      </c>
      <c r="B37" s="48" t="s">
        <v>150</v>
      </c>
      <c r="C37" s="15">
        <v>77500</v>
      </c>
      <c r="D37" s="15">
        <v>45000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3"/>
        <v>#DIV/0!</v>
      </c>
      <c r="S37" s="16">
        <f t="shared" si="8"/>
        <v>77500</v>
      </c>
      <c r="T37" s="31">
        <f t="shared" si="9"/>
        <v>45000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999905</v>
      </c>
      <c r="D38" s="15">
        <v>999905</v>
      </c>
      <c r="E38" s="15">
        <v>589681</v>
      </c>
      <c r="F38" s="15">
        <f t="shared" si="6"/>
        <v>589681</v>
      </c>
      <c r="G38" s="15"/>
      <c r="H38" s="15"/>
      <c r="I38" s="16">
        <f t="shared" si="1"/>
        <v>58.97370250173767</v>
      </c>
      <c r="J38" s="15">
        <v>0</v>
      </c>
      <c r="K38" s="31">
        <v>0</v>
      </c>
      <c r="L38" s="15">
        <v>0</v>
      </c>
      <c r="M38" s="15">
        <f t="shared" si="7"/>
        <v>0</v>
      </c>
      <c r="N38" s="15"/>
      <c r="O38" s="15"/>
      <c r="P38" s="15">
        <v>0</v>
      </c>
      <c r="Q38" s="15">
        <v>0</v>
      </c>
      <c r="R38" s="15" t="e">
        <f t="shared" si="3"/>
        <v>#DIV/0!</v>
      </c>
      <c r="S38" s="16">
        <f t="shared" si="8"/>
        <v>999905</v>
      </c>
      <c r="T38" s="31">
        <f t="shared" si="9"/>
        <v>999905</v>
      </c>
      <c r="U38" s="15">
        <f t="shared" si="4"/>
        <v>589681</v>
      </c>
      <c r="V38" s="15">
        <f t="shared" si="5"/>
        <v>58.97370250173767</v>
      </c>
    </row>
    <row r="39" spans="1:22" s="21" customFormat="1" ht="28.5">
      <c r="A39" s="17" t="s">
        <v>147</v>
      </c>
      <c r="B39" s="48" t="s">
        <v>146</v>
      </c>
      <c r="C39" s="15">
        <v>500000</v>
      </c>
      <c r="D39" s="15">
        <v>400000</v>
      </c>
      <c r="E39" s="15">
        <v>0</v>
      </c>
      <c r="F39" s="15"/>
      <c r="G39" s="15"/>
      <c r="H39" s="15"/>
      <c r="I39" s="16"/>
      <c r="J39" s="15">
        <v>0</v>
      </c>
      <c r="K39" s="31">
        <v>0</v>
      </c>
      <c r="L39" s="15">
        <v>0</v>
      </c>
      <c r="M39" s="15">
        <f t="shared" si="7"/>
        <v>0</v>
      </c>
      <c r="N39" s="15"/>
      <c r="O39" s="15"/>
      <c r="P39" s="15">
        <v>0</v>
      </c>
      <c r="Q39" s="15">
        <v>0</v>
      </c>
      <c r="R39" s="15" t="e">
        <f t="shared" si="3"/>
        <v>#DIV/0!</v>
      </c>
      <c r="S39" s="16">
        <f t="shared" si="8"/>
        <v>500000</v>
      </c>
      <c r="T39" s="31">
        <f t="shared" si="9"/>
        <v>400000</v>
      </c>
      <c r="U39" s="15">
        <f t="shared" si="4"/>
        <v>0</v>
      </c>
      <c r="V39" s="15">
        <f t="shared" si="5"/>
        <v>0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6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7" ref="J40:Q40">J41+J42</f>
        <v>2255074.57</v>
      </c>
      <c r="K40" s="15">
        <f t="shared" si="17"/>
        <v>2089074.57</v>
      </c>
      <c r="L40" s="15">
        <f t="shared" si="17"/>
        <v>349494.41</v>
      </c>
      <c r="M40" s="15">
        <f t="shared" si="17"/>
        <v>0</v>
      </c>
      <c r="N40" s="15">
        <f t="shared" si="17"/>
        <v>0</v>
      </c>
      <c r="O40" s="15">
        <f t="shared" si="17"/>
        <v>0</v>
      </c>
      <c r="P40" s="15">
        <f>P41+P42</f>
        <v>349494.41</v>
      </c>
      <c r="Q40" s="15">
        <f t="shared" si="17"/>
        <v>349494.41</v>
      </c>
      <c r="R40" s="15">
        <f t="shared" si="3"/>
        <v>16.729628277462588</v>
      </c>
      <c r="S40" s="16">
        <f t="shared" si="8"/>
        <v>2255074.57</v>
      </c>
      <c r="T40" s="31">
        <f t="shared" si="9"/>
        <v>2089074.57</v>
      </c>
      <c r="U40" s="15">
        <f t="shared" si="4"/>
        <v>349494.41</v>
      </c>
      <c r="V40" s="15">
        <f t="shared" si="5"/>
        <v>16.729628277462588</v>
      </c>
    </row>
    <row r="41" spans="1:22" s="11" customFormat="1" ht="45" hidden="1">
      <c r="A41" s="35" t="s">
        <v>148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0</v>
      </c>
      <c r="K41" s="20">
        <v>0</v>
      </c>
      <c r="L41" s="20">
        <v>0</v>
      </c>
      <c r="M41" s="20"/>
      <c r="N41" s="20"/>
      <c r="O41" s="20"/>
      <c r="P41" s="20">
        <v>0</v>
      </c>
      <c r="Q41" s="20">
        <v>0</v>
      </c>
      <c r="R41" s="15" t="e">
        <f t="shared" si="3"/>
        <v>#DIV/0!</v>
      </c>
      <c r="S41" s="16">
        <f t="shared" si="8"/>
        <v>0</v>
      </c>
      <c r="T41" s="31">
        <f t="shared" si="9"/>
        <v>0</v>
      </c>
      <c r="U41" s="15">
        <f t="shared" si="4"/>
        <v>0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6"/>
        <v>0</v>
      </c>
      <c r="G42" s="20"/>
      <c r="H42" s="20"/>
      <c r="I42" s="33" t="e">
        <f t="shared" si="1"/>
        <v>#DIV/0!</v>
      </c>
      <c r="J42" s="20">
        <v>2255074.57</v>
      </c>
      <c r="K42" s="33">
        <v>2089074.57</v>
      </c>
      <c r="L42" s="20">
        <v>349494.41</v>
      </c>
      <c r="M42" s="20">
        <f t="shared" si="7"/>
        <v>0</v>
      </c>
      <c r="N42" s="20"/>
      <c r="O42" s="20"/>
      <c r="P42" s="20">
        <v>349494.41</v>
      </c>
      <c r="Q42" s="20">
        <v>349494.41</v>
      </c>
      <c r="R42" s="15">
        <f t="shared" si="3"/>
        <v>16.729628277462588</v>
      </c>
      <c r="S42" s="16">
        <f t="shared" si="8"/>
        <v>2255074.57</v>
      </c>
      <c r="T42" s="31">
        <f t="shared" si="9"/>
        <v>2089074.57</v>
      </c>
      <c r="U42" s="15">
        <f t="shared" si="4"/>
        <v>349494.41</v>
      </c>
      <c r="V42" s="20">
        <f t="shared" si="5"/>
        <v>16.729628277462588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8" ref="D43:Q43">D44</f>
        <v>174000</v>
      </c>
      <c r="E43" s="15">
        <f>E44</f>
        <v>118000</v>
      </c>
      <c r="F43" s="15">
        <f t="shared" si="6"/>
        <v>118000</v>
      </c>
      <c r="G43" s="15">
        <f t="shared" si="18"/>
        <v>0</v>
      </c>
      <c r="H43" s="15">
        <f t="shared" si="18"/>
        <v>0</v>
      </c>
      <c r="I43" s="16">
        <f t="shared" si="1"/>
        <v>67.81609195402298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7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 t="e">
        <f t="shared" si="3"/>
        <v>#DIV/0!</v>
      </c>
      <c r="S43" s="16">
        <f t="shared" si="8"/>
        <v>350000</v>
      </c>
      <c r="T43" s="31">
        <f t="shared" si="9"/>
        <v>174000</v>
      </c>
      <c r="U43" s="15">
        <f t="shared" si="4"/>
        <v>118000</v>
      </c>
      <c r="V43" s="15">
        <f t="shared" si="5"/>
        <v>67.81609195402298</v>
      </c>
    </row>
    <row r="44" spans="1:22" s="11" customFormat="1" ht="30">
      <c r="A44" s="35" t="s">
        <v>45</v>
      </c>
      <c r="B44" s="36" t="s">
        <v>74</v>
      </c>
      <c r="C44" s="20">
        <v>350000</v>
      </c>
      <c r="D44" s="20">
        <v>174000</v>
      </c>
      <c r="E44" s="20">
        <v>118000</v>
      </c>
      <c r="F44" s="20">
        <f t="shared" si="6"/>
        <v>118000</v>
      </c>
      <c r="G44" s="20"/>
      <c r="H44" s="20"/>
      <c r="I44" s="33">
        <f t="shared" si="1"/>
        <v>67.81609195402298</v>
      </c>
      <c r="J44" s="20">
        <v>0</v>
      </c>
      <c r="K44" s="32"/>
      <c r="L44" s="20">
        <v>0</v>
      </c>
      <c r="M44" s="20">
        <f t="shared" si="7"/>
        <v>0</v>
      </c>
      <c r="N44" s="20"/>
      <c r="O44" s="20"/>
      <c r="P44" s="20"/>
      <c r="Q44" s="20"/>
      <c r="R44" s="15" t="e">
        <f t="shared" si="3"/>
        <v>#DIV/0!</v>
      </c>
      <c r="S44" s="16">
        <f t="shared" si="8"/>
        <v>350000</v>
      </c>
      <c r="T44" s="31">
        <f t="shared" si="9"/>
        <v>174000</v>
      </c>
      <c r="U44" s="15">
        <f t="shared" si="4"/>
        <v>118000</v>
      </c>
      <c r="V44" s="20">
        <f t="shared" si="5"/>
        <v>67.81609195402298</v>
      </c>
    </row>
    <row r="45" spans="1:22" s="21" customFormat="1" ht="28.5">
      <c r="A45" s="17" t="s">
        <v>46</v>
      </c>
      <c r="B45" s="19" t="s">
        <v>75</v>
      </c>
      <c r="C45" s="15">
        <f>C46</f>
        <v>2400000</v>
      </c>
      <c r="D45" s="15">
        <f aca="true" t="shared" si="19" ref="D45:Q45">D46</f>
        <v>780000</v>
      </c>
      <c r="E45" s="15">
        <f>E46</f>
        <v>351003.69</v>
      </c>
      <c r="F45" s="15">
        <f t="shared" si="6"/>
        <v>351003.69</v>
      </c>
      <c r="G45" s="15">
        <f t="shared" si="19"/>
        <v>0</v>
      </c>
      <c r="H45" s="15">
        <f t="shared" si="19"/>
        <v>0</v>
      </c>
      <c r="I45" s="16">
        <f t="shared" si="1"/>
        <v>45.00047307692307</v>
      </c>
      <c r="J45" s="15">
        <f t="shared" si="19"/>
        <v>0</v>
      </c>
      <c r="K45" s="15">
        <f t="shared" si="19"/>
        <v>0</v>
      </c>
      <c r="L45" s="15">
        <f t="shared" si="19"/>
        <v>0</v>
      </c>
      <c r="M45" s="15">
        <f t="shared" si="7"/>
        <v>0</v>
      </c>
      <c r="N45" s="15">
        <f t="shared" si="19"/>
        <v>0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 t="e">
        <f t="shared" si="3"/>
        <v>#DIV/0!</v>
      </c>
      <c r="S45" s="16">
        <f t="shared" si="8"/>
        <v>2400000</v>
      </c>
      <c r="T45" s="31">
        <f t="shared" si="9"/>
        <v>780000</v>
      </c>
      <c r="U45" s="15">
        <f t="shared" si="4"/>
        <v>351003.69</v>
      </c>
      <c r="V45" s="15">
        <f t="shared" si="5"/>
        <v>45.00047307692307</v>
      </c>
    </row>
    <row r="46" spans="1:22" s="11" customFormat="1" ht="30">
      <c r="A46" s="35" t="s">
        <v>47</v>
      </c>
      <c r="B46" s="36" t="s">
        <v>76</v>
      </c>
      <c r="C46" s="20">
        <v>2400000</v>
      </c>
      <c r="D46" s="20">
        <v>780000</v>
      </c>
      <c r="E46" s="20">
        <v>351003.69</v>
      </c>
      <c r="F46" s="20">
        <f t="shared" si="6"/>
        <v>351003.69</v>
      </c>
      <c r="G46" s="20"/>
      <c r="H46" s="20"/>
      <c r="I46" s="33">
        <f t="shared" si="1"/>
        <v>45.00047307692307</v>
      </c>
      <c r="J46" s="20">
        <v>0</v>
      </c>
      <c r="K46" s="32">
        <v>0</v>
      </c>
      <c r="L46" s="20">
        <v>0</v>
      </c>
      <c r="M46" s="20">
        <f t="shared" si="7"/>
        <v>0</v>
      </c>
      <c r="N46" s="20"/>
      <c r="O46" s="20"/>
      <c r="P46" s="20">
        <v>0</v>
      </c>
      <c r="Q46" s="20">
        <v>0</v>
      </c>
      <c r="R46" s="15" t="e">
        <f t="shared" si="3"/>
        <v>#DIV/0!</v>
      </c>
      <c r="S46" s="16">
        <f t="shared" si="8"/>
        <v>2400000</v>
      </c>
      <c r="T46" s="31">
        <f t="shared" si="9"/>
        <v>780000</v>
      </c>
      <c r="U46" s="15">
        <f t="shared" si="4"/>
        <v>351003.69</v>
      </c>
      <c r="V46" s="20">
        <f t="shared" si="5"/>
        <v>45.00047307692307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19137</v>
      </c>
      <c r="F47" s="15">
        <f t="shared" si="6"/>
        <v>19137</v>
      </c>
      <c r="G47" s="15"/>
      <c r="H47" s="15"/>
      <c r="I47" s="16">
        <f t="shared" si="1"/>
        <v>38.274</v>
      </c>
      <c r="J47" s="15">
        <v>0</v>
      </c>
      <c r="K47" s="31"/>
      <c r="L47" s="15">
        <v>0</v>
      </c>
      <c r="M47" s="15">
        <f t="shared" si="7"/>
        <v>0</v>
      </c>
      <c r="N47" s="15"/>
      <c r="O47" s="15"/>
      <c r="P47" s="15"/>
      <c r="Q47" s="15"/>
      <c r="R47" s="15" t="e">
        <f t="shared" si="3"/>
        <v>#DIV/0!</v>
      </c>
      <c r="S47" s="16">
        <f t="shared" si="8"/>
        <v>50000</v>
      </c>
      <c r="T47" s="31">
        <f t="shared" si="9"/>
        <v>50000</v>
      </c>
      <c r="U47" s="15">
        <f t="shared" si="4"/>
        <v>19137</v>
      </c>
      <c r="V47" s="15">
        <f t="shared" si="5"/>
        <v>38.274</v>
      </c>
    </row>
    <row r="48" spans="1:22" s="21" customFormat="1" ht="28.5">
      <c r="A48" s="17" t="s">
        <v>49</v>
      </c>
      <c r="B48" s="19" t="s">
        <v>78</v>
      </c>
      <c r="C48" s="15">
        <v>70000</v>
      </c>
      <c r="D48" s="15">
        <v>33000</v>
      </c>
      <c r="E48" s="15">
        <v>0</v>
      </c>
      <c r="F48" s="15">
        <f t="shared" si="6"/>
        <v>0</v>
      </c>
      <c r="G48" s="15"/>
      <c r="H48" s="15"/>
      <c r="I48" s="16">
        <f t="shared" si="1"/>
        <v>0</v>
      </c>
      <c r="J48" s="15">
        <v>0</v>
      </c>
      <c r="K48" s="16">
        <v>0</v>
      </c>
      <c r="L48" s="15">
        <v>0</v>
      </c>
      <c r="M48" s="15">
        <f t="shared" si="7"/>
        <v>0</v>
      </c>
      <c r="N48" s="15"/>
      <c r="O48" s="15"/>
      <c r="P48" s="15">
        <v>0</v>
      </c>
      <c r="Q48" s="15">
        <v>0</v>
      </c>
      <c r="R48" s="15" t="e">
        <f t="shared" si="3"/>
        <v>#DIV/0!</v>
      </c>
      <c r="S48" s="16">
        <f t="shared" si="8"/>
        <v>70000</v>
      </c>
      <c r="T48" s="31">
        <f t="shared" si="9"/>
        <v>33000</v>
      </c>
      <c r="U48" s="15">
        <f t="shared" si="4"/>
        <v>0</v>
      </c>
      <c r="V48" s="15">
        <f t="shared" si="5"/>
        <v>0</v>
      </c>
    </row>
    <row r="49" spans="1:22" s="21" customFormat="1" ht="28.5">
      <c r="A49" s="17" t="s">
        <v>50</v>
      </c>
      <c r="B49" s="19" t="s">
        <v>79</v>
      </c>
      <c r="C49" s="15">
        <v>1952500</v>
      </c>
      <c r="D49" s="15">
        <v>1288500</v>
      </c>
      <c r="E49" s="15">
        <v>765770.86</v>
      </c>
      <c r="F49" s="15">
        <f t="shared" si="6"/>
        <v>765770.86</v>
      </c>
      <c r="G49" s="15">
        <v>631574.85</v>
      </c>
      <c r="H49" s="15">
        <v>45282.91</v>
      </c>
      <c r="I49" s="16">
        <f t="shared" si="1"/>
        <v>59.431188203337214</v>
      </c>
      <c r="J49" s="15">
        <v>25900</v>
      </c>
      <c r="K49" s="31">
        <v>12950</v>
      </c>
      <c r="L49" s="15">
        <v>12200</v>
      </c>
      <c r="M49" s="15">
        <f t="shared" si="7"/>
        <v>12200</v>
      </c>
      <c r="N49" s="15"/>
      <c r="O49" s="15">
        <v>9900</v>
      </c>
      <c r="P49" s="15"/>
      <c r="Q49" s="15"/>
      <c r="R49" s="15">
        <f t="shared" si="3"/>
        <v>94.20849420849422</v>
      </c>
      <c r="S49" s="16">
        <f t="shared" si="8"/>
        <v>1978400</v>
      </c>
      <c r="T49" s="31">
        <f t="shared" si="9"/>
        <v>1301450</v>
      </c>
      <c r="U49" s="15">
        <f t="shared" si="4"/>
        <v>777970.86</v>
      </c>
      <c r="V49" s="15">
        <f t="shared" si="5"/>
        <v>59.77723769641553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>D51</f>
        <v>0</v>
      </c>
      <c r="E50" s="15">
        <f>E51</f>
        <v>0</v>
      </c>
      <c r="F50" s="15">
        <f t="shared" si="6"/>
        <v>0</v>
      </c>
      <c r="G50" s="15">
        <f>G51</f>
        <v>0</v>
      </c>
      <c r="H50" s="15">
        <f>H51</f>
        <v>0</v>
      </c>
      <c r="I50" s="16" t="e">
        <f t="shared" si="1"/>
        <v>#DIV/0!</v>
      </c>
      <c r="J50" s="15">
        <f>J51</f>
        <v>208400</v>
      </c>
      <c r="K50" s="15">
        <f aca="true" t="shared" si="20" ref="K50:V50">K51</f>
        <v>146900</v>
      </c>
      <c r="L50" s="15">
        <f t="shared" si="20"/>
        <v>108911.55</v>
      </c>
      <c r="M50" s="15">
        <f t="shared" si="20"/>
        <v>108911.55</v>
      </c>
      <c r="N50" s="15">
        <f t="shared" si="20"/>
        <v>0</v>
      </c>
      <c r="O50" s="15">
        <f t="shared" si="20"/>
        <v>0</v>
      </c>
      <c r="P50" s="15">
        <f t="shared" si="20"/>
        <v>0</v>
      </c>
      <c r="Q50" s="15">
        <f t="shared" si="20"/>
        <v>0</v>
      </c>
      <c r="R50" s="15">
        <f t="shared" si="20"/>
        <v>74.13992511912866</v>
      </c>
      <c r="S50" s="15">
        <f t="shared" si="20"/>
        <v>208400</v>
      </c>
      <c r="T50" s="15">
        <f t="shared" si="20"/>
        <v>146900</v>
      </c>
      <c r="U50" s="15">
        <f t="shared" si="20"/>
        <v>108911.55</v>
      </c>
      <c r="V50" s="15">
        <f t="shared" si="20"/>
        <v>74.13992511912866</v>
      </c>
    </row>
    <row r="51" spans="1:22" s="11" customFormat="1" ht="17.25" customHeight="1">
      <c r="A51" s="35" t="s">
        <v>52</v>
      </c>
      <c r="B51" s="36" t="s">
        <v>81</v>
      </c>
      <c r="C51" s="20">
        <v>0</v>
      </c>
      <c r="D51" s="20"/>
      <c r="E51" s="20"/>
      <c r="F51" s="20">
        <f t="shared" si="6"/>
        <v>0</v>
      </c>
      <c r="G51" s="20"/>
      <c r="H51" s="20"/>
      <c r="I51" s="33" t="e">
        <f t="shared" si="1"/>
        <v>#DIV/0!</v>
      </c>
      <c r="J51" s="20">
        <v>208400</v>
      </c>
      <c r="K51" s="32">
        <v>146900</v>
      </c>
      <c r="L51" s="20">
        <v>108911.55</v>
      </c>
      <c r="M51" s="20">
        <f t="shared" si="7"/>
        <v>108911.55</v>
      </c>
      <c r="N51" s="20"/>
      <c r="O51" s="20"/>
      <c r="P51" s="20"/>
      <c r="Q51" s="20"/>
      <c r="R51" s="15">
        <f t="shared" si="3"/>
        <v>74.13992511912866</v>
      </c>
      <c r="S51" s="16">
        <f t="shared" si="8"/>
        <v>208400</v>
      </c>
      <c r="T51" s="31">
        <f t="shared" si="9"/>
        <v>146900</v>
      </c>
      <c r="U51" s="15">
        <f t="shared" si="4"/>
        <v>108911.55</v>
      </c>
      <c r="V51" s="20">
        <f t="shared" si="5"/>
        <v>74.13992511912866</v>
      </c>
    </row>
    <row r="52" spans="1:22" s="21" customFormat="1" ht="14.25">
      <c r="A52" s="17" t="s">
        <v>82</v>
      </c>
      <c r="B52" s="19" t="s">
        <v>91</v>
      </c>
      <c r="C52" s="15">
        <f>C53</f>
        <v>88144245.78</v>
      </c>
      <c r="D52" s="15">
        <f aca="true" t="shared" si="21" ref="D52:Q52">D53</f>
        <v>62382336.78</v>
      </c>
      <c r="E52" s="15">
        <f>E53</f>
        <v>47835520.720000006</v>
      </c>
      <c r="F52" s="15">
        <f t="shared" si="6"/>
        <v>47835520.720000006</v>
      </c>
      <c r="G52" s="15">
        <f t="shared" si="21"/>
        <v>40826685.88</v>
      </c>
      <c r="H52" s="15">
        <f t="shared" si="21"/>
        <v>3927834.4999999995</v>
      </c>
      <c r="I52" s="16">
        <f t="shared" si="1"/>
        <v>76.68119405128832</v>
      </c>
      <c r="J52" s="15">
        <f t="shared" si="21"/>
        <v>4691257.300000001</v>
      </c>
      <c r="K52" s="15">
        <f t="shared" si="21"/>
        <v>3401520.34</v>
      </c>
      <c r="L52" s="15">
        <f t="shared" si="21"/>
        <v>1373332.2</v>
      </c>
      <c r="M52" s="15">
        <f t="shared" si="7"/>
        <v>618748.7</v>
      </c>
      <c r="N52" s="15">
        <f t="shared" si="21"/>
        <v>0</v>
      </c>
      <c r="O52" s="15">
        <f t="shared" si="21"/>
        <v>0</v>
      </c>
      <c r="P52" s="15">
        <f>P53</f>
        <v>754583.5</v>
      </c>
      <c r="Q52" s="15">
        <f t="shared" si="21"/>
        <v>747883.5</v>
      </c>
      <c r="R52" s="15">
        <f t="shared" si="3"/>
        <v>40.37406990781069</v>
      </c>
      <c r="S52" s="16">
        <f aca="true" t="shared" si="22" ref="S52:T85">C52+J52</f>
        <v>92835503.08</v>
      </c>
      <c r="T52" s="31">
        <f>D52+K52</f>
        <v>65783857.120000005</v>
      </c>
      <c r="U52" s="15">
        <f t="shared" si="4"/>
        <v>49208852.92000001</v>
      </c>
      <c r="V52" s="15">
        <f t="shared" si="5"/>
        <v>74.8038425752923</v>
      </c>
    </row>
    <row r="53" spans="1:22" s="21" customFormat="1" ht="14.25">
      <c r="A53" s="17" t="s">
        <v>82</v>
      </c>
      <c r="B53" s="19" t="s">
        <v>92</v>
      </c>
      <c r="C53" s="15">
        <f aca="true" t="shared" si="23" ref="C53:H53">C54+C55+C56+C57+C58+C59+C60+C64+C66+C63</f>
        <v>88144245.78</v>
      </c>
      <c r="D53" s="15">
        <f t="shared" si="23"/>
        <v>62382336.78</v>
      </c>
      <c r="E53" s="15">
        <f t="shared" si="23"/>
        <v>47835520.720000006</v>
      </c>
      <c r="F53" s="15">
        <f t="shared" si="23"/>
        <v>47835520.720000006</v>
      </c>
      <c r="G53" s="15">
        <f t="shared" si="23"/>
        <v>40826685.88</v>
      </c>
      <c r="H53" s="15">
        <f t="shared" si="23"/>
        <v>3927834.4999999995</v>
      </c>
      <c r="I53" s="16">
        <f t="shared" si="1"/>
        <v>76.68119405128832</v>
      </c>
      <c r="J53" s="15">
        <f>J54+J55+J56+J57+J58+J59+J60+J64+J66+J63</f>
        <v>4691257.300000001</v>
      </c>
      <c r="K53" s="15">
        <f aca="true" t="shared" si="24" ref="K53:Q53">K54+K55+K56+K57+K58+K59+K60+K64+K66+K63</f>
        <v>3401520.34</v>
      </c>
      <c r="L53" s="15">
        <f t="shared" si="24"/>
        <v>1373332.2</v>
      </c>
      <c r="M53" s="15">
        <f t="shared" si="24"/>
        <v>618748.7</v>
      </c>
      <c r="N53" s="15">
        <f t="shared" si="24"/>
        <v>0</v>
      </c>
      <c r="O53" s="15">
        <f t="shared" si="24"/>
        <v>0</v>
      </c>
      <c r="P53" s="15">
        <f t="shared" si="24"/>
        <v>754583.5</v>
      </c>
      <c r="Q53" s="15">
        <f t="shared" si="24"/>
        <v>747883.5</v>
      </c>
      <c r="R53" s="15">
        <f t="shared" si="3"/>
        <v>40.37406990781069</v>
      </c>
      <c r="S53" s="16">
        <f t="shared" si="22"/>
        <v>92835503.08</v>
      </c>
      <c r="T53" s="31">
        <f t="shared" si="22"/>
        <v>65783857.120000005</v>
      </c>
      <c r="U53" s="15">
        <f t="shared" si="4"/>
        <v>49208852.92000001</v>
      </c>
      <c r="V53" s="15">
        <f t="shared" si="5"/>
        <v>74.8038425752923</v>
      </c>
    </row>
    <row r="54" spans="1:22" s="21" customFormat="1" ht="42.75">
      <c r="A54" s="17" t="s">
        <v>22</v>
      </c>
      <c r="B54" s="19" t="s">
        <v>93</v>
      </c>
      <c r="C54" s="15">
        <v>451500</v>
      </c>
      <c r="D54" s="15">
        <v>342120</v>
      </c>
      <c r="E54" s="15">
        <v>301784.57</v>
      </c>
      <c r="F54" s="15">
        <f t="shared" si="6"/>
        <v>301784.57</v>
      </c>
      <c r="G54" s="15">
        <v>292565.25</v>
      </c>
      <c r="H54" s="15"/>
      <c r="I54" s="16">
        <f t="shared" si="1"/>
        <v>88.21015140886239</v>
      </c>
      <c r="J54" s="15">
        <v>17000</v>
      </c>
      <c r="K54" s="31">
        <v>17000</v>
      </c>
      <c r="L54" s="15">
        <v>0</v>
      </c>
      <c r="M54" s="15">
        <f t="shared" si="7"/>
        <v>0</v>
      </c>
      <c r="N54" s="15"/>
      <c r="O54" s="15"/>
      <c r="P54" s="15"/>
      <c r="Q54" s="15"/>
      <c r="R54" s="15">
        <f t="shared" si="3"/>
        <v>0</v>
      </c>
      <c r="S54" s="16">
        <f t="shared" si="22"/>
        <v>468500</v>
      </c>
      <c r="T54" s="31">
        <f t="shared" si="22"/>
        <v>359120</v>
      </c>
      <c r="U54" s="15">
        <f t="shared" si="4"/>
        <v>301784.57</v>
      </c>
      <c r="V54" s="15">
        <f t="shared" si="5"/>
        <v>84.03446480285142</v>
      </c>
    </row>
    <row r="55" spans="1:22" s="21" customFormat="1" ht="14.25">
      <c r="A55" s="17" t="s">
        <v>83</v>
      </c>
      <c r="B55" s="19" t="s">
        <v>94</v>
      </c>
      <c r="C55" s="15">
        <v>15561266</v>
      </c>
      <c r="D55" s="15">
        <v>11118566</v>
      </c>
      <c r="E55" s="15">
        <v>8115190.93</v>
      </c>
      <c r="F55" s="15">
        <f t="shared" si="6"/>
        <v>8115190.93</v>
      </c>
      <c r="G55" s="15">
        <v>5918274.37</v>
      </c>
      <c r="H55" s="15">
        <v>1212833.28</v>
      </c>
      <c r="I55" s="16">
        <f t="shared" si="1"/>
        <v>72.98774797037674</v>
      </c>
      <c r="J55" s="15">
        <v>1491973</v>
      </c>
      <c r="K55" s="31">
        <v>728486.5</v>
      </c>
      <c r="L55" s="15">
        <v>376027.94</v>
      </c>
      <c r="M55" s="15">
        <f t="shared" si="7"/>
        <v>361529.94</v>
      </c>
      <c r="N55" s="15"/>
      <c r="O55" s="15">
        <v>0</v>
      </c>
      <c r="P55" s="15">
        <v>14498</v>
      </c>
      <c r="Q55" s="15">
        <v>14498</v>
      </c>
      <c r="R55" s="15">
        <f t="shared" si="3"/>
        <v>51.61769504307904</v>
      </c>
      <c r="S55" s="16">
        <f t="shared" si="22"/>
        <v>17053239</v>
      </c>
      <c r="T55" s="31">
        <f t="shared" si="22"/>
        <v>11847052.5</v>
      </c>
      <c r="U55" s="15">
        <f t="shared" si="4"/>
        <v>8491218.87</v>
      </c>
      <c r="V55" s="15">
        <f t="shared" si="5"/>
        <v>71.67368313764119</v>
      </c>
    </row>
    <row r="56" spans="1:22" s="21" customFormat="1" ht="71.25">
      <c r="A56" s="17" t="s">
        <v>84</v>
      </c>
      <c r="B56" s="19" t="s">
        <v>95</v>
      </c>
      <c r="C56" s="15">
        <v>63301483.78</v>
      </c>
      <c r="D56" s="15">
        <v>44161828.78</v>
      </c>
      <c r="E56" s="15">
        <v>34098719.37</v>
      </c>
      <c r="F56" s="15">
        <f t="shared" si="6"/>
        <v>34098719.37</v>
      </c>
      <c r="G56" s="15">
        <v>29771247.41</v>
      </c>
      <c r="H56" s="15">
        <v>2569465.44</v>
      </c>
      <c r="I56" s="16">
        <f t="shared" si="1"/>
        <v>77.21310532647738</v>
      </c>
      <c r="J56" s="15">
        <v>1148470</v>
      </c>
      <c r="K56" s="31">
        <v>684371</v>
      </c>
      <c r="L56" s="15">
        <v>349300.93</v>
      </c>
      <c r="M56" s="15">
        <f t="shared" si="7"/>
        <v>240708.76</v>
      </c>
      <c r="N56" s="15"/>
      <c r="O56" s="15">
        <v>0</v>
      </c>
      <c r="P56" s="15">
        <v>108592.17</v>
      </c>
      <c r="Q56" s="15">
        <v>108592.17</v>
      </c>
      <c r="R56" s="15">
        <f t="shared" si="3"/>
        <v>51.03970361105306</v>
      </c>
      <c r="S56" s="16">
        <f t="shared" si="22"/>
        <v>64449953.78</v>
      </c>
      <c r="T56" s="31">
        <f t="shared" si="22"/>
        <v>44846199.78</v>
      </c>
      <c r="U56" s="15">
        <f t="shared" si="4"/>
        <v>34448020.3</v>
      </c>
      <c r="V56" s="15">
        <f t="shared" si="5"/>
        <v>76.81368871607876</v>
      </c>
    </row>
    <row r="57" spans="1:22" s="21" customFormat="1" ht="42.75">
      <c r="A57" s="17" t="s">
        <v>18</v>
      </c>
      <c r="B57" s="19" t="s">
        <v>96</v>
      </c>
      <c r="C57" s="15">
        <v>2506300</v>
      </c>
      <c r="D57" s="15">
        <v>1931500</v>
      </c>
      <c r="E57" s="15">
        <v>1462616.52</v>
      </c>
      <c r="F57" s="15">
        <f t="shared" si="6"/>
        <v>1462616.52</v>
      </c>
      <c r="G57" s="15">
        <v>1324050.23</v>
      </c>
      <c r="H57" s="15">
        <v>85221.12</v>
      </c>
      <c r="I57" s="16">
        <f t="shared" si="1"/>
        <v>75.72438622831996</v>
      </c>
      <c r="J57" s="15">
        <v>0</v>
      </c>
      <c r="K57" s="31">
        <v>0</v>
      </c>
      <c r="L57" s="15">
        <v>0</v>
      </c>
      <c r="M57" s="15">
        <f t="shared" si="7"/>
        <v>0</v>
      </c>
      <c r="N57" s="15"/>
      <c r="O57" s="15"/>
      <c r="P57" s="15"/>
      <c r="Q57" s="15"/>
      <c r="R57" s="15" t="e">
        <f t="shared" si="3"/>
        <v>#DIV/0!</v>
      </c>
      <c r="S57" s="16">
        <f t="shared" si="22"/>
        <v>2506300</v>
      </c>
      <c r="T57" s="31">
        <f t="shared" si="22"/>
        <v>1931500</v>
      </c>
      <c r="U57" s="15">
        <f t="shared" si="4"/>
        <v>1462616.52</v>
      </c>
      <c r="V57" s="15">
        <f t="shared" si="5"/>
        <v>75.72438622831996</v>
      </c>
    </row>
    <row r="58" spans="1:22" s="21" customFormat="1" ht="57">
      <c r="A58" s="17" t="s">
        <v>85</v>
      </c>
      <c r="B58" s="19" t="s">
        <v>97</v>
      </c>
      <c r="C58" s="15">
        <v>2668400</v>
      </c>
      <c r="D58" s="15">
        <v>1951970</v>
      </c>
      <c r="E58" s="15">
        <v>1866325.57</v>
      </c>
      <c r="F58" s="15">
        <f t="shared" si="6"/>
        <v>1866325.57</v>
      </c>
      <c r="G58" s="15">
        <v>1779800.25</v>
      </c>
      <c r="H58" s="15">
        <v>42661.78</v>
      </c>
      <c r="I58" s="16">
        <f t="shared" si="1"/>
        <v>95.6124105390964</v>
      </c>
      <c r="J58" s="15">
        <v>36902.93</v>
      </c>
      <c r="K58" s="31">
        <v>18451.47</v>
      </c>
      <c r="L58" s="15">
        <v>23210</v>
      </c>
      <c r="M58" s="15">
        <f t="shared" si="7"/>
        <v>16510</v>
      </c>
      <c r="N58" s="15">
        <v>0</v>
      </c>
      <c r="O58" s="15"/>
      <c r="P58" s="15">
        <v>6700</v>
      </c>
      <c r="Q58" s="15">
        <v>0</v>
      </c>
      <c r="R58" s="15">
        <f t="shared" si="3"/>
        <v>125.78943574685377</v>
      </c>
      <c r="S58" s="16">
        <f t="shared" si="22"/>
        <v>2705302.93</v>
      </c>
      <c r="T58" s="31">
        <f t="shared" si="22"/>
        <v>1970421.47</v>
      </c>
      <c r="U58" s="15">
        <f t="shared" si="4"/>
        <v>1889535.57</v>
      </c>
      <c r="V58" s="15">
        <f t="shared" si="5"/>
        <v>95.89499499312704</v>
      </c>
    </row>
    <row r="59" spans="1:22" s="21" customFormat="1" ht="28.5">
      <c r="A59" s="17" t="s">
        <v>86</v>
      </c>
      <c r="B59" s="19" t="s">
        <v>98</v>
      </c>
      <c r="C59" s="15">
        <v>439500</v>
      </c>
      <c r="D59" s="15">
        <v>299000</v>
      </c>
      <c r="E59" s="15">
        <v>249724.16</v>
      </c>
      <c r="F59" s="15">
        <f t="shared" si="6"/>
        <v>249724.16</v>
      </c>
      <c r="G59" s="15">
        <v>240555.75</v>
      </c>
      <c r="H59" s="15"/>
      <c r="I59" s="16">
        <f t="shared" si="1"/>
        <v>83.51978595317726</v>
      </c>
      <c r="J59" s="15">
        <v>0</v>
      </c>
      <c r="K59" s="31"/>
      <c r="L59" s="15">
        <v>0</v>
      </c>
      <c r="M59" s="15">
        <f t="shared" si="7"/>
        <v>0</v>
      </c>
      <c r="N59" s="15"/>
      <c r="O59" s="15"/>
      <c r="P59" s="15"/>
      <c r="Q59" s="15"/>
      <c r="R59" s="15" t="e">
        <f t="shared" si="3"/>
        <v>#DIV/0!</v>
      </c>
      <c r="S59" s="16">
        <f t="shared" si="22"/>
        <v>439500</v>
      </c>
      <c r="T59" s="31">
        <f t="shared" si="22"/>
        <v>299000</v>
      </c>
      <c r="U59" s="15">
        <f t="shared" si="4"/>
        <v>249724.16</v>
      </c>
      <c r="V59" s="15">
        <f t="shared" si="5"/>
        <v>83.51978595317726</v>
      </c>
    </row>
    <row r="60" spans="1:22" s="21" customFormat="1" ht="14.25">
      <c r="A60" s="17" t="s">
        <v>87</v>
      </c>
      <c r="B60" s="19" t="s">
        <v>99</v>
      </c>
      <c r="C60" s="15">
        <f>C61+C62</f>
        <v>1379074</v>
      </c>
      <c r="D60" s="15">
        <f aca="true" t="shared" si="25" ref="D60:Q60">D61+D62</f>
        <v>1311314</v>
      </c>
      <c r="E60" s="15">
        <f>E61+E62</f>
        <v>887091.2</v>
      </c>
      <c r="F60" s="15">
        <f t="shared" si="6"/>
        <v>887091.2</v>
      </c>
      <c r="G60" s="15">
        <f t="shared" si="25"/>
        <v>705153.22</v>
      </c>
      <c r="H60" s="15">
        <f t="shared" si="25"/>
        <v>17652.88</v>
      </c>
      <c r="I60" s="16">
        <f t="shared" si="1"/>
        <v>67.64902990435547</v>
      </c>
      <c r="J60" s="15">
        <f t="shared" si="25"/>
        <v>211450</v>
      </c>
      <c r="K60" s="15">
        <f t="shared" si="25"/>
        <v>211450</v>
      </c>
      <c r="L60" s="15">
        <f>L61+L62</f>
        <v>0</v>
      </c>
      <c r="M60" s="15">
        <f t="shared" si="7"/>
        <v>0</v>
      </c>
      <c r="N60" s="15">
        <f t="shared" si="25"/>
        <v>0</v>
      </c>
      <c r="O60" s="15">
        <f t="shared" si="25"/>
        <v>0</v>
      </c>
      <c r="P60" s="15">
        <f t="shared" si="25"/>
        <v>0</v>
      </c>
      <c r="Q60" s="15">
        <f t="shared" si="25"/>
        <v>0</v>
      </c>
      <c r="R60" s="15">
        <f t="shared" si="3"/>
        <v>0</v>
      </c>
      <c r="S60" s="16">
        <f t="shared" si="22"/>
        <v>1590524</v>
      </c>
      <c r="T60" s="31">
        <f t="shared" si="22"/>
        <v>1522764</v>
      </c>
      <c r="U60" s="15">
        <f t="shared" si="4"/>
        <v>887091.2</v>
      </c>
      <c r="V60" s="15">
        <f t="shared" si="5"/>
        <v>58.25533043859718</v>
      </c>
    </row>
    <row r="61" spans="1:22" s="11" customFormat="1" ht="15">
      <c r="A61" s="35" t="s">
        <v>88</v>
      </c>
      <c r="B61" s="36" t="s">
        <v>100</v>
      </c>
      <c r="C61" s="20">
        <v>1279014</v>
      </c>
      <c r="D61" s="20">
        <v>1226314</v>
      </c>
      <c r="E61" s="20">
        <v>817325.02</v>
      </c>
      <c r="F61" s="20">
        <f t="shared" si="6"/>
        <v>817325.02</v>
      </c>
      <c r="G61" s="20">
        <v>705153.22</v>
      </c>
      <c r="H61" s="20">
        <v>17652.88</v>
      </c>
      <c r="I61" s="33">
        <f t="shared" si="1"/>
        <v>66.64891862932333</v>
      </c>
      <c r="J61" s="20">
        <v>211450</v>
      </c>
      <c r="K61" s="32">
        <v>211450</v>
      </c>
      <c r="L61" s="20">
        <v>0</v>
      </c>
      <c r="M61" s="20">
        <f t="shared" si="7"/>
        <v>0</v>
      </c>
      <c r="N61" s="20"/>
      <c r="O61" s="20"/>
      <c r="P61" s="20">
        <v>0</v>
      </c>
      <c r="Q61" s="20">
        <v>0</v>
      </c>
      <c r="R61" s="15">
        <f t="shared" si="3"/>
        <v>0</v>
      </c>
      <c r="S61" s="16">
        <f t="shared" si="22"/>
        <v>1490464</v>
      </c>
      <c r="T61" s="31">
        <f t="shared" si="22"/>
        <v>1437764</v>
      </c>
      <c r="U61" s="15">
        <f t="shared" si="4"/>
        <v>817325.02</v>
      </c>
      <c r="V61" s="20">
        <f t="shared" si="5"/>
        <v>56.84695262922149</v>
      </c>
    </row>
    <row r="62" spans="1:22" s="11" customFormat="1" ht="15">
      <c r="A62" s="35" t="s">
        <v>89</v>
      </c>
      <c r="B62" s="36" t="s">
        <v>101</v>
      </c>
      <c r="C62" s="20">
        <v>100060</v>
      </c>
      <c r="D62" s="20">
        <v>85000</v>
      </c>
      <c r="E62" s="20">
        <v>69766.18</v>
      </c>
      <c r="F62" s="20">
        <f t="shared" si="6"/>
        <v>69766.18</v>
      </c>
      <c r="G62" s="20"/>
      <c r="H62" s="20"/>
      <c r="I62" s="33">
        <f t="shared" si="1"/>
        <v>82.0778588235294</v>
      </c>
      <c r="J62" s="20">
        <v>0</v>
      </c>
      <c r="K62" s="32"/>
      <c r="L62" s="20">
        <v>0</v>
      </c>
      <c r="M62" s="20">
        <f t="shared" si="7"/>
        <v>0</v>
      </c>
      <c r="N62" s="20"/>
      <c r="O62" s="20"/>
      <c r="P62" s="20"/>
      <c r="Q62" s="20"/>
      <c r="R62" s="15" t="e">
        <f t="shared" si="3"/>
        <v>#DIV/0!</v>
      </c>
      <c r="S62" s="16">
        <f t="shared" si="22"/>
        <v>100060</v>
      </c>
      <c r="T62" s="31">
        <f t="shared" si="22"/>
        <v>85000</v>
      </c>
      <c r="U62" s="15">
        <f t="shared" si="4"/>
        <v>69766.18</v>
      </c>
      <c r="V62" s="20">
        <f t="shared" si="5"/>
        <v>82.0778588235294</v>
      </c>
    </row>
    <row r="63" spans="1:22" s="21" customFormat="1" ht="15">
      <c r="A63" s="17" t="s">
        <v>153</v>
      </c>
      <c r="B63" s="19" t="s">
        <v>152</v>
      </c>
      <c r="C63" s="15">
        <v>734886</v>
      </c>
      <c r="D63" s="15">
        <v>449486</v>
      </c>
      <c r="E63" s="15">
        <v>250473.63</v>
      </c>
      <c r="F63" s="20">
        <f t="shared" si="6"/>
        <v>250473.63</v>
      </c>
      <c r="G63" s="15">
        <v>250473.63</v>
      </c>
      <c r="H63" s="15"/>
      <c r="I63" s="16"/>
      <c r="J63" s="15">
        <v>64300</v>
      </c>
      <c r="K63" s="31">
        <v>20600</v>
      </c>
      <c r="L63" s="15"/>
      <c r="M63" s="15"/>
      <c r="N63" s="15"/>
      <c r="O63" s="15"/>
      <c r="P63" s="15"/>
      <c r="Q63" s="15"/>
      <c r="R63" s="15">
        <f t="shared" si="3"/>
        <v>0</v>
      </c>
      <c r="S63" s="16">
        <f t="shared" si="22"/>
        <v>799186</v>
      </c>
      <c r="T63" s="31">
        <f t="shared" si="22"/>
        <v>470086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1101836</v>
      </c>
      <c r="D64" s="15">
        <f aca="true" t="shared" si="26" ref="D64:Q64">D65</f>
        <v>816552</v>
      </c>
      <c r="E64" s="15">
        <f>E65</f>
        <v>603594.77</v>
      </c>
      <c r="F64" s="15">
        <f t="shared" si="6"/>
        <v>603594.77</v>
      </c>
      <c r="G64" s="15">
        <f t="shared" si="26"/>
        <v>544565.77</v>
      </c>
      <c r="H64" s="15">
        <f t="shared" si="26"/>
        <v>0</v>
      </c>
      <c r="I64" s="16">
        <f t="shared" si="1"/>
        <v>73.9199426368437</v>
      </c>
      <c r="J64" s="15">
        <f t="shared" si="26"/>
        <v>0</v>
      </c>
      <c r="K64" s="15">
        <f t="shared" si="26"/>
        <v>0</v>
      </c>
      <c r="L64" s="15">
        <f t="shared" si="26"/>
        <v>0</v>
      </c>
      <c r="M64" s="15">
        <f t="shared" si="7"/>
        <v>0</v>
      </c>
      <c r="N64" s="15">
        <f t="shared" si="26"/>
        <v>0</v>
      </c>
      <c r="O64" s="15">
        <f t="shared" si="26"/>
        <v>0</v>
      </c>
      <c r="P64" s="15">
        <f t="shared" si="26"/>
        <v>0</v>
      </c>
      <c r="Q64" s="15">
        <f t="shared" si="26"/>
        <v>0</v>
      </c>
      <c r="R64" s="15" t="e">
        <f t="shared" si="3"/>
        <v>#DIV/0!</v>
      </c>
      <c r="S64" s="16">
        <f t="shared" si="22"/>
        <v>1101836</v>
      </c>
      <c r="T64" s="31">
        <f t="shared" si="22"/>
        <v>816552</v>
      </c>
      <c r="U64" s="15">
        <f t="shared" si="4"/>
        <v>603594.77</v>
      </c>
      <c r="V64" s="15">
        <f t="shared" si="5"/>
        <v>73.9199426368437</v>
      </c>
    </row>
    <row r="65" spans="1:22" s="11" customFormat="1" ht="30">
      <c r="A65" s="35" t="s">
        <v>15</v>
      </c>
      <c r="B65" s="36" t="s">
        <v>103</v>
      </c>
      <c r="C65" s="20">
        <v>1101836</v>
      </c>
      <c r="D65" s="20">
        <v>816552</v>
      </c>
      <c r="E65" s="20">
        <v>603594.77</v>
      </c>
      <c r="F65" s="20">
        <f t="shared" si="6"/>
        <v>603594.77</v>
      </c>
      <c r="G65" s="20">
        <v>544565.77</v>
      </c>
      <c r="H65" s="20"/>
      <c r="I65" s="33">
        <f t="shared" si="1"/>
        <v>73.9199426368437</v>
      </c>
      <c r="J65" s="20">
        <v>0</v>
      </c>
      <c r="K65" s="37"/>
      <c r="L65" s="20">
        <v>0</v>
      </c>
      <c r="M65" s="20">
        <f t="shared" si="7"/>
        <v>0</v>
      </c>
      <c r="N65" s="20"/>
      <c r="O65" s="20"/>
      <c r="P65" s="20"/>
      <c r="Q65" s="20"/>
      <c r="R65" s="15" t="e">
        <f t="shared" si="3"/>
        <v>#DIV/0!</v>
      </c>
      <c r="S65" s="16">
        <f t="shared" si="22"/>
        <v>1101836</v>
      </c>
      <c r="T65" s="31">
        <f t="shared" si="22"/>
        <v>816552</v>
      </c>
      <c r="U65" s="15">
        <f t="shared" si="4"/>
        <v>603594.77</v>
      </c>
      <c r="V65" s="20">
        <f t="shared" si="5"/>
        <v>73.9199426368437</v>
      </c>
    </row>
    <row r="66" spans="1:22" s="21" customFormat="1" ht="14.25">
      <c r="A66" s="17" t="s">
        <v>42</v>
      </c>
      <c r="B66" s="19" t="s">
        <v>104</v>
      </c>
      <c r="C66" s="15">
        <f>C68</f>
        <v>0</v>
      </c>
      <c r="D66" s="15">
        <f>D68</f>
        <v>0</v>
      </c>
      <c r="E66" s="15">
        <f>E68</f>
        <v>0</v>
      </c>
      <c r="F66" s="15">
        <f t="shared" si="6"/>
        <v>0</v>
      </c>
      <c r="G66" s="15">
        <f>G68</f>
        <v>0</v>
      </c>
      <c r="H66" s="15">
        <f>H68</f>
        <v>0</v>
      </c>
      <c r="I66" s="16" t="e">
        <f t="shared" si="1"/>
        <v>#DIV/0!</v>
      </c>
      <c r="J66" s="15">
        <f>J68+J67</f>
        <v>1721161.37</v>
      </c>
      <c r="K66" s="15">
        <f aca="true" t="shared" si="27" ref="K66:Q66">K68+K67</f>
        <v>1721161.37</v>
      </c>
      <c r="L66" s="15">
        <f t="shared" si="27"/>
        <v>624793.33</v>
      </c>
      <c r="M66" s="15">
        <f t="shared" si="27"/>
        <v>0</v>
      </c>
      <c r="N66" s="15">
        <f t="shared" si="27"/>
        <v>0</v>
      </c>
      <c r="O66" s="15">
        <f t="shared" si="27"/>
        <v>0</v>
      </c>
      <c r="P66" s="15">
        <f t="shared" si="27"/>
        <v>624793.33</v>
      </c>
      <c r="Q66" s="15">
        <f t="shared" si="27"/>
        <v>624793.33</v>
      </c>
      <c r="R66" s="15">
        <f t="shared" si="3"/>
        <v>36.300682834869804</v>
      </c>
      <c r="S66" s="16">
        <f t="shared" si="22"/>
        <v>1721161.37</v>
      </c>
      <c r="T66" s="31">
        <f t="shared" si="22"/>
        <v>1721161.37</v>
      </c>
      <c r="U66" s="15">
        <f t="shared" si="4"/>
        <v>624793.33</v>
      </c>
      <c r="V66" s="15">
        <f t="shared" si="5"/>
        <v>36.300682834869804</v>
      </c>
    </row>
    <row r="67" spans="1:22" s="11" customFormat="1" ht="45">
      <c r="A67" s="35" t="s">
        <v>149</v>
      </c>
      <c r="B67" s="36">
        <v>617361</v>
      </c>
      <c r="C67" s="20"/>
      <c r="D67" s="20"/>
      <c r="E67" s="20"/>
      <c r="F67" s="20"/>
      <c r="G67" s="20"/>
      <c r="H67" s="20"/>
      <c r="I67" s="33"/>
      <c r="J67" s="20">
        <v>127100</v>
      </c>
      <c r="K67" s="20">
        <v>127100</v>
      </c>
      <c r="L67" s="20">
        <v>98791.33</v>
      </c>
      <c r="M67" s="20"/>
      <c r="N67" s="20"/>
      <c r="O67" s="20"/>
      <c r="P67" s="20">
        <v>98791.33</v>
      </c>
      <c r="Q67" s="20">
        <v>98791.33</v>
      </c>
      <c r="R67" s="15">
        <f t="shared" si="3"/>
        <v>77.72724626278521</v>
      </c>
      <c r="S67" s="16">
        <f t="shared" si="22"/>
        <v>127100</v>
      </c>
      <c r="T67" s="31">
        <f t="shared" si="22"/>
        <v>127100</v>
      </c>
      <c r="U67" s="15">
        <f t="shared" si="4"/>
        <v>98791.33</v>
      </c>
      <c r="V67" s="20">
        <f>U67/T67*100</f>
        <v>77.72724626278521</v>
      </c>
    </row>
    <row r="68" spans="1:22" s="11" customFormat="1" ht="45">
      <c r="A68" s="35" t="s">
        <v>43</v>
      </c>
      <c r="B68" s="36" t="s">
        <v>105</v>
      </c>
      <c r="C68" s="20">
        <v>0</v>
      </c>
      <c r="D68" s="20">
        <v>0</v>
      </c>
      <c r="E68" s="20">
        <v>0</v>
      </c>
      <c r="F68" s="20">
        <f t="shared" si="6"/>
        <v>0</v>
      </c>
      <c r="G68" s="20"/>
      <c r="H68" s="20"/>
      <c r="I68" s="33" t="e">
        <f t="shared" si="1"/>
        <v>#DIV/0!</v>
      </c>
      <c r="J68" s="20">
        <v>1594061.37</v>
      </c>
      <c r="K68" s="32">
        <v>1594061.37</v>
      </c>
      <c r="L68" s="20">
        <v>526002</v>
      </c>
      <c r="M68" s="20">
        <f t="shared" si="7"/>
        <v>0</v>
      </c>
      <c r="N68" s="20"/>
      <c r="O68" s="20"/>
      <c r="P68" s="20">
        <v>526002</v>
      </c>
      <c r="Q68" s="20">
        <v>526002</v>
      </c>
      <c r="R68" s="15">
        <f t="shared" si="3"/>
        <v>32.997600337056035</v>
      </c>
      <c r="S68" s="16">
        <f t="shared" si="22"/>
        <v>1594061.37</v>
      </c>
      <c r="T68" s="31">
        <f t="shared" si="22"/>
        <v>1594061.37</v>
      </c>
      <c r="U68" s="15">
        <f t="shared" si="4"/>
        <v>526002</v>
      </c>
      <c r="V68" s="20">
        <f t="shared" si="5"/>
        <v>32.997600337056035</v>
      </c>
    </row>
    <row r="69" spans="1:22" s="21" customFormat="1" ht="14.25">
      <c r="A69" s="17" t="s">
        <v>106</v>
      </c>
      <c r="B69" s="19" t="s">
        <v>117</v>
      </c>
      <c r="C69" s="15">
        <f>C70</f>
        <v>10489180</v>
      </c>
      <c r="D69" s="15">
        <f aca="true" t="shared" si="28" ref="D69:Q69">D70</f>
        <v>7182640</v>
      </c>
      <c r="E69" s="15">
        <f>E70</f>
        <v>5280889.82</v>
      </c>
      <c r="F69" s="15">
        <f t="shared" si="6"/>
        <v>5280889.82</v>
      </c>
      <c r="G69" s="15">
        <f t="shared" si="28"/>
        <v>4137030.21</v>
      </c>
      <c r="H69" s="15">
        <f t="shared" si="28"/>
        <v>499254.96</v>
      </c>
      <c r="I69" s="16">
        <f t="shared" si="1"/>
        <v>73.52296397981802</v>
      </c>
      <c r="J69" s="15">
        <f t="shared" si="28"/>
        <v>601129.1</v>
      </c>
      <c r="K69" s="15">
        <f t="shared" si="28"/>
        <v>431259.6</v>
      </c>
      <c r="L69" s="15">
        <f t="shared" si="28"/>
        <v>371640.02999999997</v>
      </c>
      <c r="M69" s="15">
        <f t="shared" si="7"/>
        <v>131268.77999999997</v>
      </c>
      <c r="N69" s="15">
        <f t="shared" si="28"/>
        <v>32275.13</v>
      </c>
      <c r="O69" s="15">
        <f t="shared" si="28"/>
        <v>0</v>
      </c>
      <c r="P69" s="15">
        <f t="shared" si="28"/>
        <v>240371.25</v>
      </c>
      <c r="Q69" s="15">
        <f t="shared" si="28"/>
        <v>199676.25</v>
      </c>
      <c r="R69" s="15">
        <f t="shared" si="3"/>
        <v>86.17547991975135</v>
      </c>
      <c r="S69" s="16">
        <f t="shared" si="22"/>
        <v>11090309.1</v>
      </c>
      <c r="T69" s="31">
        <f t="shared" si="22"/>
        <v>7613899.6</v>
      </c>
      <c r="U69" s="15">
        <f t="shared" si="4"/>
        <v>5652529.850000001</v>
      </c>
      <c r="V69" s="15">
        <f t="shared" si="5"/>
        <v>74.2396163196058</v>
      </c>
    </row>
    <row r="70" spans="1:22" s="21" customFormat="1" ht="28.5">
      <c r="A70" s="17" t="s">
        <v>107</v>
      </c>
      <c r="B70" s="19" t="s">
        <v>118</v>
      </c>
      <c r="C70" s="15">
        <f aca="true" t="shared" si="29" ref="C70:H70">C71+C73+C74+C75+C72</f>
        <v>10489180</v>
      </c>
      <c r="D70" s="15">
        <f t="shared" si="29"/>
        <v>7182640</v>
      </c>
      <c r="E70" s="15">
        <f t="shared" si="29"/>
        <v>5280889.82</v>
      </c>
      <c r="F70" s="15">
        <f t="shared" si="29"/>
        <v>4111854.8800000004</v>
      </c>
      <c r="G70" s="15">
        <f t="shared" si="29"/>
        <v>4137030.21</v>
      </c>
      <c r="H70" s="15">
        <f t="shared" si="29"/>
        <v>499254.96</v>
      </c>
      <c r="I70" s="16">
        <f t="shared" si="1"/>
        <v>73.52296397981802</v>
      </c>
      <c r="J70" s="15">
        <f aca="true" t="shared" si="30" ref="J70:Q70">J71+J73+J74+J75+J72+J78</f>
        <v>601129.1</v>
      </c>
      <c r="K70" s="15">
        <f t="shared" si="30"/>
        <v>431259.6</v>
      </c>
      <c r="L70" s="15">
        <f t="shared" si="30"/>
        <v>371640.02999999997</v>
      </c>
      <c r="M70" s="15">
        <f t="shared" si="30"/>
        <v>131268.78</v>
      </c>
      <c r="N70" s="15">
        <f t="shared" si="30"/>
        <v>32275.13</v>
      </c>
      <c r="O70" s="15">
        <f t="shared" si="30"/>
        <v>0</v>
      </c>
      <c r="P70" s="15">
        <f t="shared" si="30"/>
        <v>240371.25</v>
      </c>
      <c r="Q70" s="15">
        <f t="shared" si="30"/>
        <v>199676.25</v>
      </c>
      <c r="R70" s="15">
        <f t="shared" si="3"/>
        <v>86.17547991975135</v>
      </c>
      <c r="S70" s="16">
        <f t="shared" si="22"/>
        <v>11090309.1</v>
      </c>
      <c r="T70" s="31">
        <f t="shared" si="22"/>
        <v>7613899.6</v>
      </c>
      <c r="U70" s="15">
        <f t="shared" si="4"/>
        <v>5652529.850000001</v>
      </c>
      <c r="V70" s="15">
        <f t="shared" si="5"/>
        <v>74.2396163196058</v>
      </c>
    </row>
    <row r="71" spans="1:22" s="21" customFormat="1" ht="42.75">
      <c r="A71" s="17" t="s">
        <v>22</v>
      </c>
      <c r="B71" s="19" t="s">
        <v>119</v>
      </c>
      <c r="C71" s="15">
        <v>770700</v>
      </c>
      <c r="D71" s="15">
        <v>421230</v>
      </c>
      <c r="E71" s="15">
        <v>326815.06</v>
      </c>
      <c r="F71" s="15">
        <f t="shared" si="6"/>
        <v>326815.06</v>
      </c>
      <c r="G71" s="15">
        <v>291083</v>
      </c>
      <c r="H71" s="15">
        <v>1027.06</v>
      </c>
      <c r="I71" s="16">
        <f t="shared" si="1"/>
        <v>77.58589369228213</v>
      </c>
      <c r="J71" s="15">
        <v>0</v>
      </c>
      <c r="K71" s="16">
        <v>0</v>
      </c>
      <c r="L71" s="15">
        <v>0</v>
      </c>
      <c r="M71" s="15">
        <f t="shared" si="7"/>
        <v>0</v>
      </c>
      <c r="N71" s="15"/>
      <c r="O71" s="15"/>
      <c r="P71" s="15">
        <v>0</v>
      </c>
      <c r="Q71" s="15">
        <v>0</v>
      </c>
      <c r="R71" s="15" t="e">
        <f t="shared" si="3"/>
        <v>#DIV/0!</v>
      </c>
      <c r="S71" s="16">
        <f t="shared" si="22"/>
        <v>770700</v>
      </c>
      <c r="T71" s="31">
        <f t="shared" si="22"/>
        <v>421230</v>
      </c>
      <c r="U71" s="15">
        <f t="shared" si="4"/>
        <v>326815.06</v>
      </c>
      <c r="V71" s="15">
        <f t="shared" si="5"/>
        <v>77.58589369228213</v>
      </c>
    </row>
    <row r="72" spans="1:22" s="21" customFormat="1" ht="14.25">
      <c r="A72" s="17" t="s">
        <v>154</v>
      </c>
      <c r="B72" s="19" t="s">
        <v>155</v>
      </c>
      <c r="C72" s="15">
        <v>2040150</v>
      </c>
      <c r="D72" s="15">
        <v>1554350</v>
      </c>
      <c r="E72" s="15">
        <v>1169034.94</v>
      </c>
      <c r="F72" s="15"/>
      <c r="G72" s="15">
        <v>1095102.12</v>
      </c>
      <c r="H72" s="15">
        <v>6393.13</v>
      </c>
      <c r="I72" s="16"/>
      <c r="J72" s="15">
        <v>111135</v>
      </c>
      <c r="K72" s="16">
        <v>98287.5</v>
      </c>
      <c r="L72" s="15">
        <v>101411.95</v>
      </c>
      <c r="M72" s="15"/>
      <c r="N72" s="15"/>
      <c r="O72" s="15"/>
      <c r="P72" s="15">
        <v>101411.95</v>
      </c>
      <c r="Q72" s="15">
        <v>75716.95</v>
      </c>
      <c r="R72" s="15">
        <f t="shared" si="3"/>
        <v>103.17888846496248</v>
      </c>
      <c r="S72" s="16">
        <f t="shared" si="22"/>
        <v>2151285</v>
      </c>
      <c r="T72" s="31">
        <f t="shared" si="22"/>
        <v>1652637.5</v>
      </c>
      <c r="U72" s="15">
        <f t="shared" si="4"/>
        <v>1270446.89</v>
      </c>
      <c r="V72" s="15">
        <f t="shared" si="5"/>
        <v>76.87389944860867</v>
      </c>
    </row>
    <row r="73" spans="1:22" s="21" customFormat="1" ht="14.25">
      <c r="A73" s="17" t="s">
        <v>108</v>
      </c>
      <c r="B73" s="19" t="s">
        <v>120</v>
      </c>
      <c r="C73" s="15">
        <v>292100</v>
      </c>
      <c r="D73" s="15">
        <v>187890</v>
      </c>
      <c r="E73" s="15">
        <v>165180.98</v>
      </c>
      <c r="F73" s="15">
        <f t="shared" si="6"/>
        <v>165180.98</v>
      </c>
      <c r="G73" s="15">
        <v>155876.42</v>
      </c>
      <c r="H73" s="15">
        <v>1188.51</v>
      </c>
      <c r="I73" s="16">
        <f t="shared" si="1"/>
        <v>87.91366224918836</v>
      </c>
      <c r="J73" s="15">
        <v>5544</v>
      </c>
      <c r="K73" s="50">
        <v>2772</v>
      </c>
      <c r="L73" s="15">
        <v>4283</v>
      </c>
      <c r="M73" s="15">
        <f t="shared" si="7"/>
        <v>4283</v>
      </c>
      <c r="N73" s="15"/>
      <c r="O73" s="15"/>
      <c r="P73" s="15"/>
      <c r="Q73" s="15"/>
      <c r="R73" s="15">
        <f t="shared" si="3"/>
        <v>154.5093795093795</v>
      </c>
      <c r="S73" s="16">
        <f t="shared" si="22"/>
        <v>297644</v>
      </c>
      <c r="T73" s="31">
        <f t="shared" si="22"/>
        <v>190662</v>
      </c>
      <c r="U73" s="15">
        <f t="shared" si="4"/>
        <v>169463.98</v>
      </c>
      <c r="V73" s="15">
        <f t="shared" si="5"/>
        <v>88.88188522096695</v>
      </c>
    </row>
    <row r="74" spans="1:22" s="21" customFormat="1" ht="42.75">
      <c r="A74" s="17" t="s">
        <v>109</v>
      </c>
      <c r="B74" s="19" t="s">
        <v>121</v>
      </c>
      <c r="C74" s="15">
        <v>5927210</v>
      </c>
      <c r="D74" s="15">
        <v>4188250</v>
      </c>
      <c r="E74" s="15">
        <v>3086629.43</v>
      </c>
      <c r="F74" s="15">
        <f t="shared" si="6"/>
        <v>3086629.43</v>
      </c>
      <c r="G74" s="15">
        <v>2327506.21</v>
      </c>
      <c r="H74" s="15">
        <v>488191.42</v>
      </c>
      <c r="I74" s="16">
        <f t="shared" si="1"/>
        <v>73.69735402614458</v>
      </c>
      <c r="J74" s="15">
        <v>325500</v>
      </c>
      <c r="K74" s="51">
        <v>181250</v>
      </c>
      <c r="L74" s="15">
        <v>141985.78</v>
      </c>
      <c r="M74" s="15">
        <f t="shared" si="7"/>
        <v>126985.78</v>
      </c>
      <c r="N74" s="15">
        <v>32275.13</v>
      </c>
      <c r="O74" s="15"/>
      <c r="P74" s="15">
        <v>15000</v>
      </c>
      <c r="Q74" s="15">
        <v>0</v>
      </c>
      <c r="R74" s="15">
        <f t="shared" si="3"/>
        <v>78.33698206896553</v>
      </c>
      <c r="S74" s="16">
        <f t="shared" si="22"/>
        <v>6252710</v>
      </c>
      <c r="T74" s="31">
        <f t="shared" si="22"/>
        <v>4369500</v>
      </c>
      <c r="U74" s="15">
        <f t="shared" si="4"/>
        <v>3228615.21</v>
      </c>
      <c r="V74" s="15">
        <f t="shared" si="5"/>
        <v>73.88980913147958</v>
      </c>
    </row>
    <row r="75" spans="1:22" s="21" customFormat="1" ht="28.5">
      <c r="A75" s="17" t="s">
        <v>110</v>
      </c>
      <c r="B75" s="19" t="s">
        <v>122</v>
      </c>
      <c r="C75" s="15">
        <f>C76+C77</f>
        <v>1459020</v>
      </c>
      <c r="D75" s="15">
        <f aca="true" t="shared" si="31" ref="D75:Q75">D76+D77</f>
        <v>830920</v>
      </c>
      <c r="E75" s="15">
        <f>E76+E77</f>
        <v>533229.41</v>
      </c>
      <c r="F75" s="15">
        <f t="shared" si="6"/>
        <v>533229.41</v>
      </c>
      <c r="G75" s="15">
        <f t="shared" si="31"/>
        <v>267462.46</v>
      </c>
      <c r="H75" s="15">
        <f t="shared" si="31"/>
        <v>2454.84</v>
      </c>
      <c r="I75" s="16">
        <f t="shared" si="1"/>
        <v>64.1733752948539</v>
      </c>
      <c r="J75" s="15">
        <f t="shared" si="31"/>
        <v>10000</v>
      </c>
      <c r="K75" s="15">
        <f t="shared" si="31"/>
        <v>0</v>
      </c>
      <c r="L75" s="15">
        <f t="shared" si="31"/>
        <v>0</v>
      </c>
      <c r="M75" s="15">
        <f t="shared" si="7"/>
        <v>0</v>
      </c>
      <c r="N75" s="15">
        <f t="shared" si="31"/>
        <v>0</v>
      </c>
      <c r="O75" s="15">
        <f t="shared" si="31"/>
        <v>0</v>
      </c>
      <c r="P75" s="15">
        <f t="shared" si="31"/>
        <v>0</v>
      </c>
      <c r="Q75" s="15">
        <f t="shared" si="31"/>
        <v>0</v>
      </c>
      <c r="R75" s="15" t="e">
        <f t="shared" si="3"/>
        <v>#DIV/0!</v>
      </c>
      <c r="S75" s="16">
        <f t="shared" si="22"/>
        <v>1469020</v>
      </c>
      <c r="T75" s="31">
        <f t="shared" si="22"/>
        <v>830920</v>
      </c>
      <c r="U75" s="15">
        <f t="shared" si="4"/>
        <v>533229.41</v>
      </c>
      <c r="V75" s="15">
        <f t="shared" si="5"/>
        <v>64.1733752948539</v>
      </c>
    </row>
    <row r="76" spans="1:22" s="11" customFormat="1" ht="30">
      <c r="A76" s="35" t="s">
        <v>111</v>
      </c>
      <c r="B76" s="36" t="s">
        <v>123</v>
      </c>
      <c r="C76" s="20">
        <v>644200</v>
      </c>
      <c r="D76" s="20">
        <v>401100</v>
      </c>
      <c r="E76" s="20">
        <v>284555.09</v>
      </c>
      <c r="F76" s="20">
        <f t="shared" si="6"/>
        <v>284555.09</v>
      </c>
      <c r="G76" s="20">
        <v>267462.46</v>
      </c>
      <c r="H76" s="20">
        <v>2454.84</v>
      </c>
      <c r="I76" s="33">
        <f t="shared" si="1"/>
        <v>70.94367738718525</v>
      </c>
      <c r="J76" s="20">
        <v>10000</v>
      </c>
      <c r="K76" s="52">
        <v>0</v>
      </c>
      <c r="L76" s="20">
        <v>0</v>
      </c>
      <c r="M76" s="20">
        <f t="shared" si="7"/>
        <v>0</v>
      </c>
      <c r="N76" s="20"/>
      <c r="O76" s="20"/>
      <c r="P76" s="20">
        <v>0</v>
      </c>
      <c r="Q76" s="20">
        <v>0</v>
      </c>
      <c r="R76" s="15" t="e">
        <f t="shared" si="3"/>
        <v>#DIV/0!</v>
      </c>
      <c r="S76" s="16">
        <f t="shared" si="22"/>
        <v>654200</v>
      </c>
      <c r="T76" s="31">
        <f t="shared" si="22"/>
        <v>401100</v>
      </c>
      <c r="U76" s="15">
        <f t="shared" si="4"/>
        <v>284555.09</v>
      </c>
      <c r="V76" s="15">
        <f t="shared" si="5"/>
        <v>70.94367738718525</v>
      </c>
    </row>
    <row r="77" spans="1:22" s="11" customFormat="1" ht="15">
      <c r="A77" s="35" t="s">
        <v>112</v>
      </c>
      <c r="B77" s="36" t="s">
        <v>124</v>
      </c>
      <c r="C77" s="20">
        <v>814820</v>
      </c>
      <c r="D77" s="20">
        <v>429820</v>
      </c>
      <c r="E77" s="20">
        <v>248674.32</v>
      </c>
      <c r="F77" s="20">
        <f t="shared" si="6"/>
        <v>248674.32</v>
      </c>
      <c r="G77" s="20"/>
      <c r="H77" s="20"/>
      <c r="I77" s="33">
        <f t="shared" si="1"/>
        <v>57.8554557721837</v>
      </c>
      <c r="J77" s="20">
        <v>0</v>
      </c>
      <c r="K77" s="38"/>
      <c r="L77" s="20">
        <v>0</v>
      </c>
      <c r="M77" s="20">
        <f t="shared" si="7"/>
        <v>0</v>
      </c>
      <c r="N77" s="20"/>
      <c r="O77" s="20"/>
      <c r="P77" s="20"/>
      <c r="Q77" s="20"/>
      <c r="R77" s="15" t="e">
        <f t="shared" si="3"/>
        <v>#DIV/0!</v>
      </c>
      <c r="S77" s="16">
        <f t="shared" si="22"/>
        <v>814820</v>
      </c>
      <c r="T77" s="31">
        <f t="shared" si="22"/>
        <v>429820</v>
      </c>
      <c r="U77" s="15">
        <f t="shared" si="4"/>
        <v>248674.32</v>
      </c>
      <c r="V77" s="15">
        <f t="shared" si="5"/>
        <v>57.8554557721837</v>
      </c>
    </row>
    <row r="78" spans="1:22" s="21" customFormat="1" ht="42.75">
      <c r="A78" s="17" t="s">
        <v>43</v>
      </c>
      <c r="B78" s="19">
        <v>1017363</v>
      </c>
      <c r="C78" s="15"/>
      <c r="D78" s="15"/>
      <c r="E78" s="15"/>
      <c r="F78" s="15"/>
      <c r="G78" s="15"/>
      <c r="H78" s="15"/>
      <c r="I78" s="16"/>
      <c r="J78" s="15">
        <v>148950.1</v>
      </c>
      <c r="K78" s="51">
        <v>148950.1</v>
      </c>
      <c r="L78" s="15">
        <v>123959.3</v>
      </c>
      <c r="M78" s="15">
        <f t="shared" si="7"/>
        <v>0</v>
      </c>
      <c r="N78" s="15"/>
      <c r="O78" s="15"/>
      <c r="P78" s="15">
        <v>123959.3</v>
      </c>
      <c r="Q78" s="15">
        <v>123959.3</v>
      </c>
      <c r="R78" s="15">
        <f aca="true" t="shared" si="32" ref="R78:R85">L78/K78*100</f>
        <v>83.22203207651422</v>
      </c>
      <c r="S78" s="16">
        <f t="shared" si="22"/>
        <v>148950.1</v>
      </c>
      <c r="T78" s="31">
        <f t="shared" si="22"/>
        <v>148950.1</v>
      </c>
      <c r="U78" s="15">
        <f t="shared" si="4"/>
        <v>123959.3</v>
      </c>
      <c r="V78" s="15">
        <f t="shared" si="5"/>
        <v>83.22203207651422</v>
      </c>
    </row>
    <row r="79" spans="1:22" s="21" customFormat="1" ht="14.25">
      <c r="A79" s="17" t="s">
        <v>113</v>
      </c>
      <c r="B79" s="19" t="s">
        <v>125</v>
      </c>
      <c r="C79" s="15">
        <f>C80</f>
        <v>25510880</v>
      </c>
      <c r="D79" s="15">
        <f aca="true" t="shared" si="33" ref="D79:Q79">D80</f>
        <v>14772180</v>
      </c>
      <c r="E79" s="15">
        <f>E80</f>
        <v>13127550.34</v>
      </c>
      <c r="F79" s="15">
        <f t="shared" si="6"/>
        <v>13127550.34</v>
      </c>
      <c r="G79" s="15">
        <f t="shared" si="33"/>
        <v>479470.73</v>
      </c>
      <c r="H79" s="15">
        <f t="shared" si="33"/>
        <v>0</v>
      </c>
      <c r="I79" s="16">
        <f t="shared" si="1"/>
        <v>88.86670985595897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si="7"/>
        <v>0</v>
      </c>
      <c r="N79" s="15">
        <f t="shared" si="33"/>
        <v>0</v>
      </c>
      <c r="O79" s="15">
        <f t="shared" si="33"/>
        <v>0</v>
      </c>
      <c r="P79" s="15">
        <f t="shared" si="33"/>
        <v>0</v>
      </c>
      <c r="Q79" s="15">
        <f t="shared" si="33"/>
        <v>0</v>
      </c>
      <c r="R79" s="15" t="e">
        <f t="shared" si="32"/>
        <v>#DIV/0!</v>
      </c>
      <c r="S79" s="16">
        <f t="shared" si="22"/>
        <v>25510880</v>
      </c>
      <c r="T79" s="31">
        <f t="shared" si="22"/>
        <v>14772180</v>
      </c>
      <c r="U79" s="15">
        <f t="shared" si="4"/>
        <v>13127550.34</v>
      </c>
      <c r="V79" s="15">
        <f t="shared" si="5"/>
        <v>88.86670985595897</v>
      </c>
    </row>
    <row r="80" spans="1:22" s="21" customFormat="1" ht="14.25">
      <c r="A80" s="17" t="s">
        <v>114</v>
      </c>
      <c r="B80" s="19" t="s">
        <v>126</v>
      </c>
      <c r="C80" s="15">
        <f>C81+C82+C83+C85+C84</f>
        <v>25510880</v>
      </c>
      <c r="D80" s="15">
        <f>D81+D82+D83+D85+D84</f>
        <v>14772180</v>
      </c>
      <c r="E80" s="15">
        <f>E81+E82+E83+E85</f>
        <v>13127550.34</v>
      </c>
      <c r="F80" s="15">
        <f t="shared" si="6"/>
        <v>13127550.34</v>
      </c>
      <c r="G80" s="15">
        <f aca="true" t="shared" si="34" ref="G80:Q80">G81+G82+G83+G85</f>
        <v>479470.73</v>
      </c>
      <c r="H80" s="15">
        <f t="shared" si="34"/>
        <v>0</v>
      </c>
      <c r="I80" s="16">
        <f t="shared" si="1"/>
        <v>88.86670985595897</v>
      </c>
      <c r="J80" s="15">
        <f t="shared" si="34"/>
        <v>0</v>
      </c>
      <c r="K80" s="15">
        <f t="shared" si="34"/>
        <v>0</v>
      </c>
      <c r="L80" s="15">
        <f>L81</f>
        <v>0</v>
      </c>
      <c r="M80" s="15">
        <f t="shared" si="7"/>
        <v>0</v>
      </c>
      <c r="N80" s="15">
        <f t="shared" si="34"/>
        <v>0</v>
      </c>
      <c r="O80" s="15">
        <f t="shared" si="34"/>
        <v>0</v>
      </c>
      <c r="P80" s="15">
        <f t="shared" si="34"/>
        <v>0</v>
      </c>
      <c r="Q80" s="15">
        <f t="shared" si="34"/>
        <v>0</v>
      </c>
      <c r="R80" s="15" t="e">
        <f t="shared" si="32"/>
        <v>#DIV/0!</v>
      </c>
      <c r="S80" s="16">
        <f t="shared" si="22"/>
        <v>25510880</v>
      </c>
      <c r="T80" s="31">
        <f t="shared" si="22"/>
        <v>14772180</v>
      </c>
      <c r="U80" s="15">
        <f t="shared" si="4"/>
        <v>13127550.34</v>
      </c>
      <c r="V80" s="15">
        <f t="shared" si="5"/>
        <v>88.86670985595897</v>
      </c>
    </row>
    <row r="81" spans="1:22" s="21" customFormat="1" ht="42.75">
      <c r="A81" s="17" t="s">
        <v>22</v>
      </c>
      <c r="B81" s="19" t="s">
        <v>127</v>
      </c>
      <c r="C81" s="15">
        <v>816000</v>
      </c>
      <c r="D81" s="15">
        <v>558250</v>
      </c>
      <c r="E81" s="15">
        <v>511476.1</v>
      </c>
      <c r="F81" s="15">
        <f t="shared" si="6"/>
        <v>511476.1</v>
      </c>
      <c r="G81" s="15">
        <v>479470.73</v>
      </c>
      <c r="H81" s="15"/>
      <c r="I81" s="16">
        <f t="shared" si="1"/>
        <v>91.62133452754142</v>
      </c>
      <c r="J81" s="15">
        <v>0</v>
      </c>
      <c r="K81" s="34">
        <v>0</v>
      </c>
      <c r="L81" s="15">
        <v>0</v>
      </c>
      <c r="M81" s="15">
        <f t="shared" si="7"/>
        <v>0</v>
      </c>
      <c r="N81" s="15"/>
      <c r="O81" s="15"/>
      <c r="P81" s="15">
        <v>0</v>
      </c>
      <c r="Q81" s="15">
        <v>0</v>
      </c>
      <c r="R81" s="15" t="e">
        <f t="shared" si="32"/>
        <v>#DIV/0!</v>
      </c>
      <c r="S81" s="16">
        <f t="shared" si="22"/>
        <v>816000</v>
      </c>
      <c r="T81" s="31">
        <f t="shared" si="22"/>
        <v>558250</v>
      </c>
      <c r="U81" s="15">
        <f>E81+L81</f>
        <v>511476.1</v>
      </c>
      <c r="V81" s="15">
        <f t="shared" si="5"/>
        <v>91.62133452754142</v>
      </c>
    </row>
    <row r="82" spans="1:22" s="21" customFormat="1" ht="14.25">
      <c r="A82" s="17" t="s">
        <v>16</v>
      </c>
      <c r="B82" s="19" t="s">
        <v>128</v>
      </c>
      <c r="C82" s="15">
        <v>80000</v>
      </c>
      <c r="D82" s="15">
        <v>0</v>
      </c>
      <c r="E82" s="15">
        <v>0</v>
      </c>
      <c r="F82" s="15">
        <f t="shared" si="6"/>
        <v>0</v>
      </c>
      <c r="G82" s="15"/>
      <c r="H82" s="15"/>
      <c r="I82" s="16" t="e">
        <f t="shared" si="1"/>
        <v>#DIV/0!</v>
      </c>
      <c r="J82" s="15">
        <v>0</v>
      </c>
      <c r="K82" s="39"/>
      <c r="L82" s="15">
        <v>0</v>
      </c>
      <c r="M82" s="15">
        <f t="shared" si="7"/>
        <v>0</v>
      </c>
      <c r="N82" s="15"/>
      <c r="O82" s="15"/>
      <c r="P82" s="15"/>
      <c r="Q82" s="15"/>
      <c r="R82" s="15" t="e">
        <f t="shared" si="32"/>
        <v>#DIV/0!</v>
      </c>
      <c r="S82" s="16">
        <f t="shared" si="22"/>
        <v>80000</v>
      </c>
      <c r="T82" s="31">
        <f t="shared" si="22"/>
        <v>0</v>
      </c>
      <c r="U82" s="15">
        <f>E82+L82</f>
        <v>0</v>
      </c>
      <c r="V82" s="15" t="e">
        <f t="shared" si="5"/>
        <v>#DIV/0!</v>
      </c>
    </row>
    <row r="83" spans="1:22" s="21" customFormat="1" ht="42.75">
      <c r="A83" s="17" t="s">
        <v>115</v>
      </c>
      <c r="B83" s="19" t="s">
        <v>129</v>
      </c>
      <c r="C83" s="15">
        <v>16971100</v>
      </c>
      <c r="D83" s="15">
        <v>8485300</v>
      </c>
      <c r="E83" s="15">
        <v>8485300</v>
      </c>
      <c r="F83" s="15">
        <f t="shared" si="6"/>
        <v>8485300</v>
      </c>
      <c r="G83" s="15"/>
      <c r="H83" s="15"/>
      <c r="I83" s="16">
        <f t="shared" si="1"/>
        <v>100</v>
      </c>
      <c r="J83" s="15">
        <v>0</v>
      </c>
      <c r="K83" s="39"/>
      <c r="L83" s="15">
        <v>0</v>
      </c>
      <c r="M83" s="15">
        <f t="shared" si="7"/>
        <v>0</v>
      </c>
      <c r="N83" s="15"/>
      <c r="O83" s="15"/>
      <c r="P83" s="15"/>
      <c r="Q83" s="15"/>
      <c r="R83" s="15" t="e">
        <f t="shared" si="32"/>
        <v>#DIV/0!</v>
      </c>
      <c r="S83" s="16">
        <f t="shared" si="22"/>
        <v>16971100</v>
      </c>
      <c r="T83" s="31">
        <f t="shared" si="22"/>
        <v>8485300</v>
      </c>
      <c r="U83" s="15">
        <f>E83+L83</f>
        <v>8485300</v>
      </c>
      <c r="V83" s="15">
        <f t="shared" si="5"/>
        <v>100</v>
      </c>
    </row>
    <row r="84" spans="1:22" s="21" customFormat="1" ht="28.5" hidden="1">
      <c r="A84" s="40" t="s">
        <v>144</v>
      </c>
      <c r="B84" s="41">
        <v>3719750</v>
      </c>
      <c r="C84" s="30">
        <v>0</v>
      </c>
      <c r="D84" s="30">
        <v>0</v>
      </c>
      <c r="E84" s="30">
        <v>0</v>
      </c>
      <c r="F84" s="15">
        <f t="shared" si="6"/>
        <v>0</v>
      </c>
      <c r="G84" s="30"/>
      <c r="H84" s="30"/>
      <c r="I84" s="42" t="e">
        <f t="shared" si="1"/>
        <v>#DIV/0!</v>
      </c>
      <c r="J84" s="30"/>
      <c r="K84" s="43"/>
      <c r="L84" s="30"/>
      <c r="M84" s="15"/>
      <c r="N84" s="30"/>
      <c r="O84" s="30"/>
      <c r="P84" s="30"/>
      <c r="Q84" s="30"/>
      <c r="R84" s="15" t="e">
        <f t="shared" si="32"/>
        <v>#DIV/0!</v>
      </c>
      <c r="S84" s="16">
        <f t="shared" si="22"/>
        <v>0</v>
      </c>
      <c r="T84" s="31">
        <f t="shared" si="22"/>
        <v>0</v>
      </c>
      <c r="U84" s="15">
        <f>E84+L84</f>
        <v>0</v>
      </c>
      <c r="V84" s="15" t="e">
        <f t="shared" si="5"/>
        <v>#DIV/0!</v>
      </c>
    </row>
    <row r="85" spans="1:22" s="21" customFormat="1" ht="15" thickBot="1">
      <c r="A85" s="40" t="s">
        <v>116</v>
      </c>
      <c r="B85" s="41" t="s">
        <v>130</v>
      </c>
      <c r="C85" s="30">
        <v>7643780</v>
      </c>
      <c r="D85" s="30">
        <v>5728630</v>
      </c>
      <c r="E85" s="30">
        <v>4130774.24</v>
      </c>
      <c r="F85" s="15">
        <f t="shared" si="6"/>
        <v>4130774.24</v>
      </c>
      <c r="G85" s="30"/>
      <c r="H85" s="30"/>
      <c r="I85" s="42">
        <f t="shared" si="1"/>
        <v>72.10754124459076</v>
      </c>
      <c r="J85" s="30">
        <v>0</v>
      </c>
      <c r="K85" s="43"/>
      <c r="L85" s="30">
        <v>0</v>
      </c>
      <c r="M85" s="15">
        <f t="shared" si="7"/>
        <v>0</v>
      </c>
      <c r="N85" s="30"/>
      <c r="O85" s="30"/>
      <c r="P85" s="30"/>
      <c r="Q85" s="30"/>
      <c r="R85" s="15" t="e">
        <f t="shared" si="32"/>
        <v>#DIV/0!</v>
      </c>
      <c r="S85" s="16">
        <f t="shared" si="22"/>
        <v>7643780</v>
      </c>
      <c r="T85" s="31">
        <f t="shared" si="22"/>
        <v>5728630</v>
      </c>
      <c r="U85" s="15">
        <f>E85+L85</f>
        <v>4130774.24</v>
      </c>
      <c r="V85" s="15">
        <f t="shared" si="5"/>
        <v>72.10754124459076</v>
      </c>
    </row>
    <row r="86" spans="1:22" s="21" customFormat="1" ht="15" thickBot="1">
      <c r="A86" s="22" t="s">
        <v>134</v>
      </c>
      <c r="B86" s="23"/>
      <c r="C86" s="24">
        <f aca="true" t="shared" si="35" ref="C86:H86">SUM(C13+C52+C69+C79)</f>
        <v>160916269.78</v>
      </c>
      <c r="D86" s="24">
        <f t="shared" si="35"/>
        <v>105205482.78</v>
      </c>
      <c r="E86" s="24">
        <f t="shared" si="35"/>
        <v>82095867.59</v>
      </c>
      <c r="F86" s="24">
        <f t="shared" si="35"/>
        <v>82095867.59</v>
      </c>
      <c r="G86" s="24">
        <f t="shared" si="35"/>
        <v>55287975.11</v>
      </c>
      <c r="H86" s="25">
        <f t="shared" si="35"/>
        <v>5162325.529999999</v>
      </c>
      <c r="I86" s="26">
        <f>E86/D86*100</f>
        <v>78.03383000644028</v>
      </c>
      <c r="J86" s="27">
        <f>J13++J52+J69+J79</f>
        <v>9394790.19</v>
      </c>
      <c r="K86" s="24">
        <f>K13+K52+K69+K79</f>
        <v>6930594.119999999</v>
      </c>
      <c r="L86" s="24">
        <f aca="true" t="shared" si="36" ref="L86:Q86">SUM(L13+L52+L69+L79)</f>
        <v>3055137.5899999994</v>
      </c>
      <c r="M86" s="24">
        <f t="shared" si="36"/>
        <v>1612016.43</v>
      </c>
      <c r="N86" s="24">
        <f>SUM(N13+N52+N69+N79)</f>
        <v>150037.56</v>
      </c>
      <c r="O86" s="24">
        <f t="shared" si="36"/>
        <v>48173.76</v>
      </c>
      <c r="P86" s="24">
        <f t="shared" si="36"/>
        <v>1443121.16</v>
      </c>
      <c r="Q86" s="25">
        <f t="shared" si="36"/>
        <v>1363267.16</v>
      </c>
      <c r="R86" s="45">
        <f>L86/K86*100</f>
        <v>44.08190029745963</v>
      </c>
      <c r="S86" s="27">
        <f>SUM(S13+S52+S69+S79)</f>
        <v>170311059.97</v>
      </c>
      <c r="T86" s="24">
        <f>SUM(T13+T52+T69+T79)</f>
        <v>112136076.9</v>
      </c>
      <c r="U86" s="25">
        <f>SUM(U13+U52+U69+U79)</f>
        <v>85151005.18</v>
      </c>
      <c r="V86" s="45">
        <f t="shared" si="5"/>
        <v>75.93542375834623</v>
      </c>
    </row>
    <row r="87" s="11" customFormat="1" ht="12.75">
      <c r="B87" s="46"/>
    </row>
    <row r="89" spans="19:21" ht="12.75">
      <c r="S89" s="47"/>
      <c r="T89" s="47"/>
      <c r="U89" s="47"/>
    </row>
    <row r="91" ht="12.75">
      <c r="G91" s="47"/>
    </row>
    <row r="92" ht="12.75">
      <c r="T92" s="47"/>
    </row>
    <row r="98" ht="12.75">
      <c r="N98" s="49"/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2019-07-09T05:44:33Z</cp:lastPrinted>
  <dcterms:created xsi:type="dcterms:W3CDTF">2013-01-31T12:13:41Z</dcterms:created>
  <dcterms:modified xsi:type="dcterms:W3CDTF">2019-07-11T07:11:25Z</dcterms:modified>
  <cp:category/>
  <cp:version/>
  <cp:contentType/>
  <cp:contentStatus/>
</cp:coreProperties>
</file>